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48887\Desktop\przetarg 2 robocze\"/>
    </mc:Choice>
  </mc:AlternateContent>
  <xr:revisionPtr revIDLastSave="0" documentId="13_ncr:1_{A3F1DA07-F43C-4F65-BEDF-B8F65EDB7661}" xr6:coauthVersionLast="45" xr6:coauthVersionMax="45" xr10:uidLastSave="{00000000-0000-0000-0000-000000000000}"/>
  <bookViews>
    <workbookView xWindow="-28920" yWindow="-120" windowWidth="29040" windowHeight="15840" tabRatio="778" activeTab="5" xr2:uid="{00000000-000D-0000-FFFF-FFFF00000000}"/>
  </bookViews>
  <sheets>
    <sheet name="STRONA GŁÓWNA" sheetId="1" r:id="rId1"/>
    <sheet name="ROBOTY BUDOWLANE" sheetId="7" r:id="rId2"/>
    <sheet name="ROBOTY DROGOWE I ZEW." sheetId="8" r:id="rId3"/>
    <sheet name="ROBOTY SANITARNE" sheetId="9" r:id="rId4"/>
    <sheet name="ROBOTY ELEKTRYCZNE" sheetId="10" r:id="rId5"/>
    <sheet name="KOSZTY ZWIĄZANE Z ORGANIZCJĄ" sheetId="12" r:id="rId6"/>
    <sheet name="GŁÓWNE PODSUMOWANIE" sheetId="11" r:id="rId7"/>
  </sheets>
  <definedNames>
    <definedName name="_xlnm.Print_Area" localSheetId="6">'GŁÓWNE PODSUMOWANIE'!$A$1:$C$52</definedName>
    <definedName name="_xlnm.Print_Area" localSheetId="5">'KOSZTY ZWIĄZANE Z ORGANIZCJĄ'!$A$1:$F$15</definedName>
    <definedName name="_xlnm.Print_Area" localSheetId="1">'ROBOTY BUDOWLANE'!$A$1:$F$202</definedName>
    <definedName name="_xlnm.Print_Area" localSheetId="2">'ROBOTY DROGOWE I ZEW.'!$A$1:$F$90</definedName>
    <definedName name="_xlnm.Print_Area" localSheetId="4">'ROBOTY ELEKTRYCZNE'!$A$1:$F$300</definedName>
    <definedName name="_xlnm.Print_Area" localSheetId="3">'ROBOTY SANITARNE'!$A$1:$F$181</definedName>
    <definedName name="_xlnm.Print_Area" localSheetId="0">'STRONA GŁÓWNA'!$A$1:$C$106</definedName>
    <definedName name="_xlnm.Print_Titles" localSheetId="6">'GŁÓWNE PODSUMOWANIE'!$3:$4</definedName>
    <definedName name="_xlnm.Print_Titles" localSheetId="5">'KOSZTY ZWIĄZANE Z ORGANIZCJĄ'!$1:$2</definedName>
    <definedName name="_xlnm.Print_Titles" localSheetId="1">'ROBOTY BUDOWLANE'!$1:$2</definedName>
    <definedName name="_xlnm.Print_Titles" localSheetId="2">'ROBOTY DROGOWE I ZEW.'!$1:$2</definedName>
    <definedName name="_xlnm.Print_Titles" localSheetId="4">'ROBOTY ELEKTRYCZNE'!$1:$2</definedName>
    <definedName name="_xlnm.Print_Titles" localSheetId="3">'ROBOTY SANITARNE'!$1:$2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7" l="1"/>
  <c r="F96" i="7" l="1"/>
  <c r="F95" i="7"/>
  <c r="C274" i="10" l="1"/>
  <c r="F67" i="9"/>
  <c r="F16" i="9"/>
  <c r="F15" i="9"/>
  <c r="C112" i="7" l="1"/>
  <c r="F56" i="7"/>
  <c r="F17" i="8" l="1"/>
  <c r="F18" i="8"/>
  <c r="F8" i="8"/>
  <c r="F14" i="12"/>
  <c r="F8" i="12"/>
  <c r="C45" i="11" s="1"/>
  <c r="F9" i="12"/>
  <c r="F10" i="12"/>
  <c r="F11" i="12"/>
  <c r="F12" i="12"/>
  <c r="F7" i="12"/>
  <c r="C46" i="11"/>
  <c r="C47" i="11"/>
  <c r="C48" i="11"/>
  <c r="C49" i="11"/>
  <c r="C44" i="11"/>
  <c r="B49" i="11"/>
  <c r="B45" i="11"/>
  <c r="B46" i="11"/>
  <c r="B47" i="11"/>
  <c r="B48" i="11"/>
  <c r="B44" i="11"/>
  <c r="B43" i="11"/>
  <c r="C43" i="11" l="1"/>
  <c r="F6" i="12" l="1"/>
  <c r="B28" i="11"/>
  <c r="B19" i="11"/>
  <c r="B14" i="11"/>
  <c r="B284" i="10"/>
  <c r="B29" i="11" s="1"/>
  <c r="B285" i="10"/>
  <c r="B30" i="11" s="1"/>
  <c r="B286" i="10"/>
  <c r="B31" i="11" s="1"/>
  <c r="B287" i="10"/>
  <c r="B32" i="11" s="1"/>
  <c r="B288" i="10"/>
  <c r="B33" i="11" s="1"/>
  <c r="B289" i="10"/>
  <c r="B34" i="11" s="1"/>
  <c r="B290" i="10"/>
  <c r="B35" i="11" s="1"/>
  <c r="B291" i="10"/>
  <c r="B36" i="11" s="1"/>
  <c r="B292" i="10"/>
  <c r="B37" i="11" s="1"/>
  <c r="B293" i="10"/>
  <c r="B38" i="11" s="1"/>
  <c r="B294" i="10"/>
  <c r="B39" i="11" s="1"/>
  <c r="B295" i="10"/>
  <c r="B40" i="11" s="1"/>
  <c r="B296" i="10"/>
  <c r="B41" i="11" s="1"/>
  <c r="B297" i="10"/>
  <c r="B42" i="11" s="1"/>
  <c r="B171" i="9"/>
  <c r="B20" i="11" s="1"/>
  <c r="B172" i="9"/>
  <c r="B21" i="11" s="1"/>
  <c r="B173" i="9"/>
  <c r="B22" i="11" s="1"/>
  <c r="B174" i="9"/>
  <c r="B23" i="11" s="1"/>
  <c r="B175" i="9"/>
  <c r="B24" i="11" s="1"/>
  <c r="B176" i="9"/>
  <c r="B25" i="11" s="1"/>
  <c r="B177" i="9"/>
  <c r="B26" i="11" s="1"/>
  <c r="B178" i="9"/>
  <c r="B27" i="11" s="1"/>
  <c r="B84" i="8"/>
  <c r="B15" i="11" s="1"/>
  <c r="B85" i="8"/>
  <c r="B16" i="11" s="1"/>
  <c r="B86" i="8"/>
  <c r="B17" i="11" s="1"/>
  <c r="B87" i="8"/>
  <c r="B18" i="11" s="1"/>
  <c r="B200" i="7"/>
  <c r="B13" i="11" s="1"/>
  <c r="B199" i="7"/>
  <c r="B12" i="11" s="1"/>
  <c r="B198" i="7"/>
  <c r="B11" i="11" s="1"/>
  <c r="B197" i="7"/>
  <c r="B10" i="11" s="1"/>
  <c r="B196" i="7"/>
  <c r="B9" i="11" s="1"/>
  <c r="B195" i="7"/>
  <c r="B8" i="11" s="1"/>
  <c r="B194" i="7"/>
  <c r="B7" i="11" s="1"/>
  <c r="B193" i="7"/>
  <c r="B6" i="11" s="1"/>
  <c r="A5" i="11"/>
  <c r="B5" i="11"/>
  <c r="C109" i="10" l="1"/>
  <c r="C126" i="10"/>
  <c r="C143" i="10"/>
  <c r="C161" i="10"/>
  <c r="C175" i="10"/>
  <c r="C195" i="10"/>
  <c r="C209" i="10"/>
  <c r="C221" i="10"/>
  <c r="C233" i="10"/>
  <c r="C254" i="10"/>
  <c r="C280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25" i="10"/>
  <c r="F226" i="10"/>
  <c r="F227" i="10"/>
  <c r="F228" i="10"/>
  <c r="F229" i="10"/>
  <c r="F230" i="10"/>
  <c r="F231" i="10"/>
  <c r="F232" i="10"/>
  <c r="F213" i="10"/>
  <c r="F214" i="10"/>
  <c r="F215" i="10"/>
  <c r="F216" i="10"/>
  <c r="F217" i="10"/>
  <c r="F218" i="10"/>
  <c r="F219" i="10"/>
  <c r="F220" i="10"/>
  <c r="F201" i="10"/>
  <c r="F202" i="10"/>
  <c r="F203" i="10"/>
  <c r="F204" i="10"/>
  <c r="F205" i="10"/>
  <c r="F206" i="10"/>
  <c r="F207" i="10"/>
  <c r="F208" i="10"/>
  <c r="F184" i="10"/>
  <c r="F185" i="10"/>
  <c r="F186" i="10"/>
  <c r="F187" i="10"/>
  <c r="F188" i="10"/>
  <c r="F189" i="10"/>
  <c r="F190" i="10"/>
  <c r="F191" i="10"/>
  <c r="F192" i="10"/>
  <c r="F193" i="10"/>
  <c r="F194" i="10"/>
  <c r="F167" i="10"/>
  <c r="F168" i="10"/>
  <c r="F169" i="10"/>
  <c r="F170" i="10"/>
  <c r="F171" i="10"/>
  <c r="F172" i="10"/>
  <c r="F173" i="10"/>
  <c r="F174" i="10"/>
  <c r="F150" i="10"/>
  <c r="F151" i="10"/>
  <c r="F152" i="10"/>
  <c r="F153" i="10"/>
  <c r="F154" i="10"/>
  <c r="F155" i="10"/>
  <c r="F156" i="10"/>
  <c r="F157" i="10"/>
  <c r="F158" i="10"/>
  <c r="F159" i="10"/>
  <c r="F160" i="10"/>
  <c r="F134" i="10"/>
  <c r="F135" i="10"/>
  <c r="F136" i="10"/>
  <c r="F137" i="10"/>
  <c r="F138" i="10"/>
  <c r="F139" i="10"/>
  <c r="F140" i="10"/>
  <c r="F141" i="10"/>
  <c r="F14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C40" i="10"/>
  <c r="C78" i="10"/>
  <c r="F70" i="10"/>
  <c r="F71" i="10"/>
  <c r="F72" i="10"/>
  <c r="F73" i="10"/>
  <c r="F74" i="10"/>
  <c r="F75" i="10"/>
  <c r="F76" i="10"/>
  <c r="F77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C20" i="10"/>
  <c r="F12" i="10"/>
  <c r="F13" i="10"/>
  <c r="F14" i="10"/>
  <c r="F15" i="10"/>
  <c r="F16" i="10"/>
  <c r="F17" i="10"/>
  <c r="F18" i="10"/>
  <c r="F19" i="10"/>
  <c r="C33" i="9"/>
  <c r="C51" i="9"/>
  <c r="C75" i="9"/>
  <c r="C92" i="9"/>
  <c r="C113" i="9"/>
  <c r="C135" i="9"/>
  <c r="C154" i="9"/>
  <c r="C167" i="9"/>
  <c r="F159" i="9"/>
  <c r="F160" i="9"/>
  <c r="F161" i="9"/>
  <c r="F162" i="9"/>
  <c r="F163" i="9"/>
  <c r="F164" i="9"/>
  <c r="F165" i="9"/>
  <c r="F146" i="9"/>
  <c r="F147" i="9"/>
  <c r="F148" i="9"/>
  <c r="F149" i="9"/>
  <c r="F150" i="9"/>
  <c r="F151" i="9"/>
  <c r="F152" i="9"/>
  <c r="F153" i="9"/>
  <c r="F127" i="9"/>
  <c r="F128" i="9"/>
  <c r="F129" i="9"/>
  <c r="F130" i="9"/>
  <c r="F131" i="9"/>
  <c r="F132" i="9"/>
  <c r="F133" i="9"/>
  <c r="F134" i="9"/>
  <c r="F94" i="9"/>
  <c r="F102" i="9"/>
  <c r="F103" i="9"/>
  <c r="F104" i="9"/>
  <c r="F105" i="9"/>
  <c r="F106" i="9"/>
  <c r="F107" i="9"/>
  <c r="F108" i="9"/>
  <c r="F109" i="9"/>
  <c r="F110" i="9"/>
  <c r="F111" i="9"/>
  <c r="F112" i="9"/>
  <c r="F84" i="9"/>
  <c r="F85" i="9"/>
  <c r="F86" i="9"/>
  <c r="F87" i="9"/>
  <c r="F88" i="9"/>
  <c r="F89" i="9"/>
  <c r="F90" i="9"/>
  <c r="F91" i="9"/>
  <c r="F68" i="9"/>
  <c r="F69" i="9"/>
  <c r="F70" i="9"/>
  <c r="F71" i="9"/>
  <c r="F72" i="9"/>
  <c r="F73" i="9"/>
  <c r="F166" i="9"/>
  <c r="F74" i="9"/>
  <c r="F38" i="9"/>
  <c r="F39" i="9"/>
  <c r="F40" i="9"/>
  <c r="F41" i="9"/>
  <c r="F42" i="9"/>
  <c r="F44" i="9"/>
  <c r="F45" i="9"/>
  <c r="F46" i="9"/>
  <c r="F47" i="9"/>
  <c r="F48" i="9"/>
  <c r="F49" i="9"/>
  <c r="F50" i="9"/>
  <c r="F10" i="9"/>
  <c r="F11" i="9"/>
  <c r="F12" i="9"/>
  <c r="F13" i="9"/>
  <c r="F14" i="9"/>
  <c r="F18" i="9"/>
  <c r="F19" i="9"/>
  <c r="F20" i="9"/>
  <c r="F21" i="9"/>
  <c r="F22" i="9"/>
  <c r="F23" i="9"/>
  <c r="F24" i="9"/>
  <c r="F26" i="9"/>
  <c r="F27" i="9"/>
  <c r="F28" i="9"/>
  <c r="F29" i="9"/>
  <c r="F30" i="9"/>
  <c r="F31" i="9"/>
  <c r="F32" i="9"/>
  <c r="F78" i="8"/>
  <c r="F72" i="8"/>
  <c r="F73" i="8"/>
  <c r="F74" i="8"/>
  <c r="F75" i="8"/>
  <c r="F76" i="8"/>
  <c r="F77" i="8"/>
  <c r="C79" i="8"/>
  <c r="F55" i="8"/>
  <c r="F56" i="8"/>
  <c r="F57" i="8"/>
  <c r="F58" i="8"/>
  <c r="F59" i="8"/>
  <c r="F60" i="8"/>
  <c r="F61" i="8"/>
  <c r="F62" i="8"/>
  <c r="F63" i="8"/>
  <c r="C64" i="8"/>
  <c r="F42" i="8"/>
  <c r="F43" i="8"/>
  <c r="F44" i="8"/>
  <c r="C45" i="8"/>
  <c r="F31" i="8"/>
  <c r="F32" i="8"/>
  <c r="F35" i="8"/>
  <c r="F36" i="8"/>
  <c r="F37" i="8"/>
  <c r="F38" i="8"/>
  <c r="F39" i="8"/>
  <c r="F40" i="8"/>
  <c r="F41" i="8"/>
  <c r="F9" i="8"/>
  <c r="F12" i="8"/>
  <c r="F13" i="8"/>
  <c r="F16" i="8"/>
  <c r="F20" i="8"/>
  <c r="F21" i="8"/>
  <c r="F22" i="8"/>
  <c r="F23" i="8"/>
  <c r="F24" i="8"/>
  <c r="F25" i="8"/>
  <c r="C27" i="8"/>
  <c r="C188" i="7"/>
  <c r="C174" i="7"/>
  <c r="C123" i="7"/>
  <c r="C105" i="7"/>
  <c r="C83" i="7"/>
  <c r="C41" i="7"/>
  <c r="C65" i="7"/>
  <c r="C18" i="7"/>
  <c r="F180" i="7"/>
  <c r="F181" i="7"/>
  <c r="F182" i="7"/>
  <c r="F183" i="7"/>
  <c r="F184" i="7"/>
  <c r="F185" i="7"/>
  <c r="F186" i="7"/>
  <c r="F166" i="7"/>
  <c r="F167" i="7"/>
  <c r="F168" i="7"/>
  <c r="F169" i="7"/>
  <c r="F170" i="7"/>
  <c r="F171" i="7"/>
  <c r="F172" i="7"/>
  <c r="F173" i="7"/>
  <c r="F115" i="7"/>
  <c r="F116" i="7"/>
  <c r="F117" i="7"/>
  <c r="F118" i="7"/>
  <c r="F119" i="7"/>
  <c r="F120" i="7"/>
  <c r="F121" i="7"/>
  <c r="F122" i="7"/>
  <c r="F97" i="7"/>
  <c r="F98" i="7"/>
  <c r="F99" i="7"/>
  <c r="F100" i="7"/>
  <c r="F101" i="7"/>
  <c r="F102" i="7"/>
  <c r="F103" i="7"/>
  <c r="F74" i="7"/>
  <c r="F76" i="7"/>
  <c r="F77" i="7"/>
  <c r="F78" i="7"/>
  <c r="F79" i="7"/>
  <c r="F80" i="7"/>
  <c r="F81" i="7"/>
  <c r="F47" i="7"/>
  <c r="F48" i="7"/>
  <c r="F50" i="7"/>
  <c r="F51" i="7"/>
  <c r="F52" i="7"/>
  <c r="F53" i="7"/>
  <c r="F54" i="7"/>
  <c r="F55" i="7"/>
  <c r="F57" i="7"/>
  <c r="F58" i="7"/>
  <c r="F59" i="7"/>
  <c r="F60" i="7"/>
  <c r="F61" i="7"/>
  <c r="F62" i="7"/>
  <c r="F63" i="7"/>
  <c r="F25" i="7"/>
  <c r="F26" i="7"/>
  <c r="F27" i="7"/>
  <c r="F28" i="7"/>
  <c r="F33" i="7"/>
  <c r="F34" i="7"/>
  <c r="F35" i="7"/>
  <c r="F36" i="7"/>
  <c r="F37" i="7"/>
  <c r="F38" i="7"/>
  <c r="F39" i="7"/>
  <c r="F5" i="7"/>
  <c r="F6" i="7"/>
  <c r="F7" i="7"/>
  <c r="F10" i="7"/>
  <c r="F11" i="7"/>
  <c r="F12" i="7"/>
  <c r="F13" i="7"/>
  <c r="F14" i="7"/>
  <c r="F15" i="7"/>
  <c r="F16" i="7"/>
  <c r="F257" i="10" l="1"/>
  <c r="F280" i="10" s="1"/>
  <c r="F297" i="10" s="1"/>
  <c r="C42" i="11" s="1"/>
  <c r="F236" i="10"/>
  <c r="F254" i="10" s="1"/>
  <c r="F296" i="10" s="1"/>
  <c r="C41" i="11" s="1"/>
  <c r="F212" i="10"/>
  <c r="F221" i="10" s="1"/>
  <c r="F294" i="10" s="1"/>
  <c r="C39" i="11" s="1"/>
  <c r="F175" i="10"/>
  <c r="F291" i="10" s="1"/>
  <c r="C36" i="11" s="1"/>
  <c r="F133" i="10"/>
  <c r="F143" i="10" s="1"/>
  <c r="F289" i="10" s="1"/>
  <c r="C34" i="11" s="1"/>
  <c r="F112" i="10"/>
  <c r="F126" i="10" s="1"/>
  <c r="F288" i="10" s="1"/>
  <c r="C33" i="11" s="1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81" i="10"/>
  <c r="F9" i="10"/>
  <c r="F10" i="10"/>
  <c r="F11" i="10"/>
  <c r="F8" i="10"/>
  <c r="F23" i="10"/>
  <c r="F40" i="10" s="1"/>
  <c r="F285" i="10" s="1"/>
  <c r="C30" i="11" s="1"/>
  <c r="F65" i="10"/>
  <c r="F66" i="10"/>
  <c r="F67" i="10"/>
  <c r="F68" i="10"/>
  <c r="F69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43" i="10"/>
  <c r="F80" i="9"/>
  <c r="F82" i="9"/>
  <c r="F83" i="9"/>
  <c r="F20" i="10" l="1"/>
  <c r="F284" i="10" s="1"/>
  <c r="C29" i="11" s="1"/>
  <c r="F78" i="10"/>
  <c r="F286" i="10" s="1"/>
  <c r="C31" i="11" s="1"/>
  <c r="F109" i="10"/>
  <c r="F287" i="10" s="1"/>
  <c r="C32" i="11" s="1"/>
  <c r="F55" i="9"/>
  <c r="F71" i="8"/>
  <c r="F70" i="8"/>
  <c r="F69" i="8"/>
  <c r="F68" i="8"/>
  <c r="F67" i="8"/>
  <c r="C24" i="7"/>
  <c r="F24" i="7" s="1"/>
  <c r="C32" i="7"/>
  <c r="F32" i="7" s="1"/>
  <c r="C31" i="7"/>
  <c r="F31" i="7" s="1"/>
  <c r="F79" i="8" l="1"/>
  <c r="F87" i="8" s="1"/>
  <c r="C18" i="11" s="1"/>
  <c r="C9" i="7"/>
  <c r="F9" i="7" s="1"/>
  <c r="F49" i="8" l="1"/>
  <c r="F50" i="8"/>
  <c r="F53" i="8"/>
  <c r="F54" i="8"/>
  <c r="F158" i="9"/>
  <c r="F157" i="9"/>
  <c r="F167" i="9" s="1"/>
  <c r="F178" i="9" s="1"/>
  <c r="C27" i="11" s="1"/>
  <c r="F139" i="9"/>
  <c r="F140" i="9"/>
  <c r="F141" i="9"/>
  <c r="F142" i="9"/>
  <c r="F143" i="9"/>
  <c r="F144" i="9"/>
  <c r="F145" i="9"/>
  <c r="F117" i="9"/>
  <c r="F118" i="9"/>
  <c r="F119" i="9"/>
  <c r="F120" i="9"/>
  <c r="F121" i="9"/>
  <c r="F122" i="9"/>
  <c r="F123" i="9"/>
  <c r="F124" i="9"/>
  <c r="F125" i="9"/>
  <c r="F126" i="9"/>
  <c r="F96" i="9"/>
  <c r="F97" i="9"/>
  <c r="F98" i="9"/>
  <c r="F99" i="9"/>
  <c r="F100" i="9"/>
  <c r="F101" i="9"/>
  <c r="F95" i="9"/>
  <c r="F56" i="9"/>
  <c r="F57" i="9"/>
  <c r="F58" i="9"/>
  <c r="F59" i="9"/>
  <c r="F60" i="9"/>
  <c r="F61" i="9"/>
  <c r="F62" i="9"/>
  <c r="F63" i="9"/>
  <c r="F64" i="9"/>
  <c r="F65" i="9"/>
  <c r="F66" i="9"/>
  <c r="F37" i="9"/>
  <c r="F51" i="9" s="1"/>
  <c r="F172" i="9" s="1"/>
  <c r="C21" i="11" s="1"/>
  <c r="F9" i="9"/>
  <c r="C30" i="7"/>
  <c r="F30" i="7" s="1"/>
  <c r="C29" i="7"/>
  <c r="F29" i="7" s="1"/>
  <c r="C52" i="8"/>
  <c r="F52" i="8" s="1"/>
  <c r="C34" i="8"/>
  <c r="F34" i="8" s="1"/>
  <c r="C51" i="8"/>
  <c r="F51" i="8" s="1"/>
  <c r="C33" i="8"/>
  <c r="F33" i="8" s="1"/>
  <c r="C11" i="8"/>
  <c r="F11" i="8" s="1"/>
  <c r="C10" i="8"/>
  <c r="F10" i="8" s="1"/>
  <c r="C15" i="8"/>
  <c r="F15" i="8" s="1"/>
  <c r="C14" i="8"/>
  <c r="F14" i="8" s="1"/>
  <c r="C8" i="8"/>
  <c r="F94" i="7"/>
  <c r="C92" i="7"/>
  <c r="F89" i="7"/>
  <c r="F113" i="9" l="1"/>
  <c r="F175" i="9" s="1"/>
  <c r="C24" i="11" s="1"/>
  <c r="F27" i="8"/>
  <c r="F84" i="8" s="1"/>
  <c r="F41" i="7"/>
  <c r="F194" i="7" s="1"/>
  <c r="C7" i="11" s="1"/>
  <c r="F116" i="9"/>
  <c r="F135" i="9" s="1"/>
  <c r="F176" i="9" s="1"/>
  <c r="C25" i="11" s="1"/>
  <c r="F89" i="8" l="1"/>
  <c r="C14" i="11" s="1"/>
  <c r="C15" i="11"/>
  <c r="F138" i="9"/>
  <c r="F154" i="9" s="1"/>
  <c r="F177" i="9" s="1"/>
  <c r="C26" i="11" s="1"/>
  <c r="F209" i="10"/>
  <c r="F293" i="10" s="1"/>
  <c r="C38" i="11" s="1"/>
  <c r="F224" i="10"/>
  <c r="F233" i="10" s="1"/>
  <c r="F295" i="10" s="1"/>
  <c r="C40" i="11" s="1"/>
  <c r="F183" i="10"/>
  <c r="F195" i="10" s="1"/>
  <c r="F292" i="10" s="1"/>
  <c r="C37" i="11" s="1"/>
  <c r="F149" i="10"/>
  <c r="F161" i="10" s="1"/>
  <c r="F290" i="10" s="1"/>
  <c r="F79" i="9"/>
  <c r="F92" i="9" s="1"/>
  <c r="F174" i="9" s="1"/>
  <c r="C23" i="11" s="1"/>
  <c r="F54" i="9"/>
  <c r="F75" i="9" s="1"/>
  <c r="F173" i="9" s="1"/>
  <c r="C22" i="11" s="1"/>
  <c r="F8" i="9"/>
  <c r="F33" i="9" s="1"/>
  <c r="F171" i="9" s="1"/>
  <c r="C20" i="11" l="1"/>
  <c r="F180" i="9"/>
  <c r="C19" i="11" s="1"/>
  <c r="F299" i="10"/>
  <c r="C28" i="11" s="1"/>
  <c r="C35" i="11"/>
  <c r="F48" i="8"/>
  <c r="F64" i="8" s="1"/>
  <c r="F86" i="8" s="1"/>
  <c r="C17" i="11" s="1"/>
  <c r="F30" i="8"/>
  <c r="F45" i="8" s="1"/>
  <c r="F85" i="8" s="1"/>
  <c r="C16" i="11" s="1"/>
  <c r="F177" i="7"/>
  <c r="F178" i="7"/>
  <c r="F179" i="7"/>
  <c r="F151" i="7"/>
  <c r="F129" i="7"/>
  <c r="F130" i="7"/>
  <c r="F131" i="7"/>
  <c r="F132" i="7"/>
  <c r="F133" i="7"/>
  <c r="F134" i="7"/>
  <c r="F135" i="7"/>
  <c r="F137" i="7"/>
  <c r="F138" i="7"/>
  <c r="F139" i="7"/>
  <c r="F140" i="7"/>
  <c r="F142" i="7"/>
  <c r="F143" i="7"/>
  <c r="F144" i="7"/>
  <c r="F146" i="7"/>
  <c r="F149" i="7"/>
  <c r="F150" i="7"/>
  <c r="F152" i="7"/>
  <c r="F153" i="7"/>
  <c r="F156" i="7"/>
  <c r="F157" i="7"/>
  <c r="F158" i="7"/>
  <c r="F160" i="7"/>
  <c r="F161" i="7"/>
  <c r="F162" i="7"/>
  <c r="F164" i="7"/>
  <c r="F128" i="7"/>
  <c r="F127" i="7"/>
  <c r="C165" i="7"/>
  <c r="F165" i="7" s="1"/>
  <c r="C154" i="7"/>
  <c r="F154" i="7" s="1"/>
  <c r="C148" i="7"/>
  <c r="F148" i="7" s="1"/>
  <c r="C147" i="7"/>
  <c r="F147" i="7" s="1"/>
  <c r="C145" i="7"/>
  <c r="F145" i="7" s="1"/>
  <c r="F109" i="7"/>
  <c r="F110" i="7"/>
  <c r="F113" i="7"/>
  <c r="F108" i="7"/>
  <c r="F87" i="7"/>
  <c r="F88" i="7"/>
  <c r="F90" i="7"/>
  <c r="F91" i="7"/>
  <c r="F92" i="7"/>
  <c r="F93" i="7"/>
  <c r="F86" i="7"/>
  <c r="F69" i="7"/>
  <c r="F70" i="7"/>
  <c r="F72" i="7"/>
  <c r="F73" i="7"/>
  <c r="F68" i="7"/>
  <c r="F123" i="7" l="1"/>
  <c r="F198" i="7" s="1"/>
  <c r="C11" i="11" s="1"/>
  <c r="F174" i="7"/>
  <c r="F199" i="7" s="1"/>
  <c r="C12" i="11" s="1"/>
  <c r="F105" i="7"/>
  <c r="F197" i="7" s="1"/>
  <c r="C10" i="11" s="1"/>
  <c r="F176" i="7"/>
  <c r="F188" i="7" s="1"/>
  <c r="F200" i="7" s="1"/>
  <c r="C13" i="11" s="1"/>
  <c r="F125" i="7"/>
  <c r="F67" i="7"/>
  <c r="F46" i="7"/>
  <c r="F65" i="7" s="1"/>
  <c r="F195" i="7" s="1"/>
  <c r="C8" i="11" s="1"/>
  <c r="F23" i="7"/>
  <c r="F18" i="7"/>
  <c r="F193" i="7" s="1"/>
  <c r="C6" i="11" l="1"/>
  <c r="F83" i="7"/>
  <c r="F196" i="7" s="1"/>
  <c r="C9" i="11" s="1"/>
  <c r="F202" i="7" l="1"/>
  <c r="C5" i="11" s="1"/>
  <c r="C51" i="11" s="1"/>
</calcChain>
</file>

<file path=xl/sharedStrings.xml><?xml version="1.0" encoding="utf-8"?>
<sst xmlns="http://schemas.openxmlformats.org/spreadsheetml/2006/main" count="1303" uniqueCount="616">
  <si>
    <t>ROZBICIE KWOTY KONTRAKTOWEJ</t>
  </si>
  <si>
    <t>SPIS ZAWARTOŚCI DOKUMENTU:</t>
  </si>
  <si>
    <t>GŁÓWNE PODSUMOWANIE</t>
  </si>
  <si>
    <t>Ilość</t>
  </si>
  <si>
    <t>J.m.</t>
  </si>
  <si>
    <t>Cena jedn.
[PLN/j.m.]</t>
  </si>
  <si>
    <t>Wartość [PLN]</t>
  </si>
  <si>
    <t>1.</t>
  </si>
  <si>
    <t>m3</t>
  </si>
  <si>
    <t>1.1</t>
  </si>
  <si>
    <t>m2</t>
  </si>
  <si>
    <t>1.2</t>
  </si>
  <si>
    <t>1.3</t>
  </si>
  <si>
    <t>m</t>
  </si>
  <si>
    <t>1.4</t>
  </si>
  <si>
    <t>2.</t>
  </si>
  <si>
    <t>2.1</t>
  </si>
  <si>
    <t>2.2</t>
  </si>
  <si>
    <t>Wszelkie inne elementy nie ujęte powyżej, ale konieczne do wykonania prac. Wypisać poniżej:</t>
  </si>
  <si>
    <t>3.</t>
  </si>
  <si>
    <t>4.</t>
  </si>
  <si>
    <t>5.</t>
  </si>
  <si>
    <t>6.</t>
  </si>
  <si>
    <t>7.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</si>
  <si>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</si>
  <si>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</si>
  <si>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</si>
  <si>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</si>
  <si>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</si>
  <si>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</si>
  <si>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</si>
  <si>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</si>
  <si>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</si>
  <si>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</si>
  <si>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</si>
  <si>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</si>
  <si>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</si>
  <si>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</si>
  <si>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</si>
  <si>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</si>
  <si>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</si>
  <si>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</si>
  <si>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</si>
  <si>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</si>
  <si>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</si>
  <si>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</si>
  <si>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</si>
  <si>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</si>
  <si>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</si>
  <si>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</si>
  <si>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</si>
  <si>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</si>
  <si>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</si>
  <si>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</si>
  <si>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</si>
  <si>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</si>
  <si>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</si>
  <si>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</si>
  <si>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</si>
  <si>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</si>
  <si>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</si>
  <si>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</si>
  <si>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</si>
  <si>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</si>
  <si>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</si>
  <si>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</si>
  <si>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</si>
  <si>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</si>
  <si>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</si>
  <si>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</si>
  <si>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</si>
  <si>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</si>
  <si>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</si>
  <si>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</si>
  <si>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</si>
  <si>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</si>
  <si>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</si>
  <si>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</si>
  <si>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</si>
  <si>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</si>
  <si>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</si>
  <si>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</si>
  <si>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</si>
  <si>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7.5</t>
  </si>
  <si>
    <t>7.6</t>
  </si>
  <si>
    <t>8.</t>
  </si>
  <si>
    <t>6.8</t>
  </si>
  <si>
    <t>8.1</t>
  </si>
  <si>
    <t>8.2</t>
  </si>
  <si>
    <t>8.3</t>
  </si>
  <si>
    <t>8.4</t>
  </si>
  <si>
    <t>8.5</t>
  </si>
  <si>
    <t>8.6</t>
  </si>
  <si>
    <t>8.7</t>
  </si>
  <si>
    <t>2.8</t>
  </si>
  <si>
    <t>2.9</t>
  </si>
  <si>
    <t>2.10</t>
  </si>
  <si>
    <t>2.11</t>
  </si>
  <si>
    <t>2.12</t>
  </si>
  <si>
    <t>4.8</t>
  </si>
  <si>
    <t>4.9</t>
  </si>
  <si>
    <t>4.10</t>
  </si>
  <si>
    <t>BUDYNEK USŁUGOWY Z CZĘŚCIĄ PRODUKCYJNO-MAGAZYNOWĄ  
"Grupa 3 Druk" w Balicach</t>
  </si>
  <si>
    <t>KONSTRUKCJA ŻELBETOWA</t>
  </si>
  <si>
    <t>PRZEGRODY ZEWNĘTRZNE</t>
  </si>
  <si>
    <t>I</t>
  </si>
  <si>
    <t>ROBOTY BUDOWLANE</t>
  </si>
  <si>
    <t>II</t>
  </si>
  <si>
    <t>ROBOTY DROGOWE I ZEWNĘTRZNE</t>
  </si>
  <si>
    <t>ROBOTY ZIEMNE</t>
  </si>
  <si>
    <t>III</t>
  </si>
  <si>
    <t>ROBOTY SANITARNE</t>
  </si>
  <si>
    <t>INSTALACJA CENTRALNEGO OGRZEWANIA</t>
  </si>
  <si>
    <t>INSTALACJA KLIMATYZACJI</t>
  </si>
  <si>
    <t>ROBOTY ELEKTRYCZNE</t>
  </si>
  <si>
    <t>IV</t>
  </si>
  <si>
    <t>INSTALACJA DOMOFONOWA</t>
  </si>
  <si>
    <t>INSTALACJA ALARMOWA</t>
  </si>
  <si>
    <t>INSTALACJA CCTV</t>
  </si>
  <si>
    <t>INSTALACJA FOTOWOLTAICZNA</t>
  </si>
  <si>
    <t>INSTALACJA WYKRYWANIA ORAZ SYGNALIZACJI POŻARU SAP</t>
  </si>
  <si>
    <t>Wykonanie wykopów pod fundamenty</t>
  </si>
  <si>
    <t>szt.</t>
  </si>
  <si>
    <t>mb</t>
  </si>
  <si>
    <t>Beton zbrojony C25/30 (B30)</t>
  </si>
  <si>
    <t>kpl.</t>
  </si>
  <si>
    <t>pozostałe elementy stalowe hali</t>
  </si>
  <si>
    <t>posadzka przemysłowa w części produkcyjnej</t>
  </si>
  <si>
    <t>O1</t>
  </si>
  <si>
    <t>O2</t>
  </si>
  <si>
    <t>O2' EI60</t>
  </si>
  <si>
    <t>O2"</t>
  </si>
  <si>
    <t>O2"'</t>
  </si>
  <si>
    <t>O3</t>
  </si>
  <si>
    <t>O4</t>
  </si>
  <si>
    <t>O5</t>
  </si>
  <si>
    <t>O6</t>
  </si>
  <si>
    <t>O7 EI60</t>
  </si>
  <si>
    <t>O8 EI60</t>
  </si>
  <si>
    <t>O9 EI60</t>
  </si>
  <si>
    <t>D1</t>
  </si>
  <si>
    <t>D1'</t>
  </si>
  <si>
    <t>D1"</t>
  </si>
  <si>
    <t>D2</t>
  </si>
  <si>
    <t>D2'</t>
  </si>
  <si>
    <t>D2"</t>
  </si>
  <si>
    <t>D3</t>
  </si>
  <si>
    <t>D3'</t>
  </si>
  <si>
    <t>D4'</t>
  </si>
  <si>
    <t>D4i dymoszczelne</t>
  </si>
  <si>
    <t>D5'</t>
  </si>
  <si>
    <t>D5"</t>
  </si>
  <si>
    <t>D6</t>
  </si>
  <si>
    <t>Dz1</t>
  </si>
  <si>
    <t>Dz2</t>
  </si>
  <si>
    <t>Dz3</t>
  </si>
  <si>
    <t>Dg1</t>
  </si>
  <si>
    <t xml:space="preserve">Dg2 </t>
  </si>
  <si>
    <t>STOLARKA OKIENNA I DRZWIOWA</t>
  </si>
  <si>
    <t>drzwi zewnetrzne</t>
  </si>
  <si>
    <t>inne elementy</t>
  </si>
  <si>
    <t>Pasmo świetlne / świetlik dachowy</t>
  </si>
  <si>
    <t>śluza uszczelniająca wraz z pomostem dla TIR</t>
  </si>
  <si>
    <t>klapy p.poż.</t>
  </si>
  <si>
    <t>OGRODZENIE TERENU POSESJI</t>
  </si>
  <si>
    <t>furtka</t>
  </si>
  <si>
    <t>wiata śmietnikowa</t>
  </si>
  <si>
    <t xml:space="preserve">DROGI I PLACE </t>
  </si>
  <si>
    <t>INSTALACJA WODY ZIMNEJ, CWU, CYRKUJACJI</t>
  </si>
  <si>
    <t>INSTALACJA GAZU</t>
  </si>
  <si>
    <t>zewnetrzna instalacja gazu</t>
  </si>
  <si>
    <t>wewnetrzna instalacja gazu</t>
  </si>
  <si>
    <t xml:space="preserve">INSTALACJA WENTYLACJI </t>
  </si>
  <si>
    <t xml:space="preserve">WJAZD NA POSESJĘ </t>
  </si>
  <si>
    <t>WYJAZD Z POSESJI</t>
  </si>
  <si>
    <t>ZEWNĘTRZNA INSTALACJA ELEKTRYCZNA</t>
  </si>
  <si>
    <t>INSTALACJA UZIEMIAJĄCA - OGDROMOWA</t>
  </si>
  <si>
    <t>drogi i plac manewrowy</t>
  </si>
  <si>
    <t>WEWNĘTRZNA INSTALACJA ELEKTRYCZNA</t>
  </si>
  <si>
    <t>WEWNĘTRZNA INSTALACJA OŚWIETLENIA EWAKUACYJNEGO</t>
  </si>
  <si>
    <t>INSTALACJE INFORMATYCZNE I LAN</t>
  </si>
  <si>
    <t>INSTALACJA KONTROLI DOSTEPU</t>
  </si>
  <si>
    <t>centrala alarmowa</t>
  </si>
  <si>
    <t>zabezpieczenie klatki schodowej</t>
  </si>
  <si>
    <t>zabezpieczenie wejścia do budynku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</si>
  <si>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</si>
  <si>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</si>
  <si>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</si>
  <si>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</si>
  <si>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</si>
  <si>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</si>
  <si>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</si>
  <si>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</si>
  <si>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</si>
  <si>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12.1</t>
  </si>
  <si>
    <t>12.2</t>
  </si>
  <si>
    <t>12.3</t>
  </si>
  <si>
    <t>12.4</t>
  </si>
  <si>
    <t>Zawór pierwszeństwa</t>
  </si>
  <si>
    <t>Zawór czerpalny</t>
  </si>
  <si>
    <t xml:space="preserve">Zasobnik c.w.u. </t>
  </si>
  <si>
    <t xml:space="preserve">Pompa cyrkulacyjna </t>
  </si>
  <si>
    <t xml:space="preserve">Hydrant DN25 w szafce, z gaśnicą </t>
  </si>
  <si>
    <t xml:space="preserve">Zawór antyskażeniowy BA </t>
  </si>
  <si>
    <t xml:space="preserve">Filtr siatkowy </t>
  </si>
  <si>
    <t>Sprzęgło hydrauliczne</t>
  </si>
  <si>
    <t>Naczynie wzbiorcze</t>
  </si>
  <si>
    <t>rozdzielacz</t>
  </si>
  <si>
    <t>Zespół pompowy zasilający zasobnik c.w.u.</t>
  </si>
  <si>
    <t>Zespół pompowy zasilający instalację c.t.</t>
  </si>
  <si>
    <t>Wentylatory dachowe na podstawach dachowych tłumiących</t>
  </si>
  <si>
    <t>Nawiewniki dalekiego zasięgu</t>
  </si>
  <si>
    <t>Kraty stalowe prostokątne</t>
  </si>
  <si>
    <t>Anemostaty nawiewne.</t>
  </si>
  <si>
    <t>Kraty rastrowe wywiewne</t>
  </si>
  <si>
    <t xml:space="preserve">Zawory wentylacyjne wywiewne </t>
  </si>
  <si>
    <t>Agregat skraplający dla centrali AHU1- komplet agregat+ zawory rozprężne + automatyka + okablowanie + materiały montażowe</t>
  </si>
  <si>
    <t>Agregat skraplający dla centrali AHU2- komplet agregat+ zawory rozprężne + automatyka + okablowanie + materiały montażowe</t>
  </si>
  <si>
    <t>T</t>
  </si>
  <si>
    <t>Płatwie Z</t>
  </si>
  <si>
    <t>Stężenia</t>
  </si>
  <si>
    <t>6.9</t>
  </si>
  <si>
    <t>Fundamenty</t>
  </si>
  <si>
    <t>Belki i słupy parteru i pietra</t>
  </si>
  <si>
    <t>INSTALACJA KANALIZACJI SANITARNEJ</t>
  </si>
  <si>
    <t>INSTALACJA KANALIZACJI DESZCZOWEJ</t>
  </si>
  <si>
    <t>zewnetrzna instalacja kanalizacji deszczowej</t>
  </si>
  <si>
    <t>zewnętrzna instalacja kanalizacji sanitarnej</t>
  </si>
  <si>
    <t>rurociagi kanalizacji sanitarnej PVC-U200</t>
  </si>
  <si>
    <t>Studnia betonowa DN 1000</t>
  </si>
  <si>
    <t>wewnętrzna instalacja kanalizacji sanitarnej</t>
  </si>
  <si>
    <t>Rurociagi PP-SN8 DN300</t>
  </si>
  <si>
    <t>Rurociagi PP-SN8 DN200</t>
  </si>
  <si>
    <t>Studnia betonowa DN1000</t>
  </si>
  <si>
    <t>Osadnik</t>
  </si>
  <si>
    <t>Wpust uliczny D400</t>
  </si>
  <si>
    <t>Odwodnienie liniowe D400</t>
  </si>
  <si>
    <t>Zbiornik odparowujacy 300 m3</t>
  </si>
  <si>
    <t>Zawór odcinajacy w skrzynce na elewacji DN50</t>
  </si>
  <si>
    <t>skrzynka gazowa w ogrodzeniu</t>
  </si>
  <si>
    <t>wewnetrzna instalacja kanalizacji deszczowej</t>
  </si>
  <si>
    <t>Rurociagi Kanalizacji Deszczowej</t>
  </si>
  <si>
    <t>Rurociagi kanalizacji sanitarnej - piony i podejścia</t>
  </si>
  <si>
    <t xml:space="preserve">Zespół pompowy zasilający instalację c.o. </t>
  </si>
  <si>
    <t>6.10</t>
  </si>
  <si>
    <t>6.11</t>
  </si>
  <si>
    <t>7.7</t>
  </si>
  <si>
    <t>7.8</t>
  </si>
  <si>
    <t xml:space="preserve">PRZYŁĄCZA </t>
  </si>
  <si>
    <t>Przyłącze wody</t>
  </si>
  <si>
    <t>Przyłącze kanalizacji sanitarnej</t>
  </si>
  <si>
    <t>Belki i słupy parteru i piętra</t>
  </si>
  <si>
    <t>Stropy parteru i pietra wraz ze schodami</t>
  </si>
  <si>
    <t>Rampa przeładunkowa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</si>
  <si>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</si>
  <si>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</si>
  <si>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</si>
  <si>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</si>
  <si>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</si>
  <si>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</si>
  <si>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</si>
  <si>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</si>
  <si>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</si>
  <si>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</si>
  <si>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</si>
  <si>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</si>
  <si>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</si>
  <si>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</si>
  <si>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</si>
  <si>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</si>
  <si>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</si>
  <si>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</si>
  <si>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</si>
  <si>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</si>
  <si>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</si>
  <si>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</si>
  <si>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</si>
  <si>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</si>
  <si>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</si>
  <si>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</si>
  <si>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</si>
  <si>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</si>
  <si>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</si>
  <si>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</si>
  <si>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Separator substancji ropopochodnych, lamelowy</t>
  </si>
  <si>
    <t>Rurociagi kanalizacji sanitarnej - część podposadzkowa DN200</t>
  </si>
  <si>
    <t>Rurociągi PE-RT/Al./PE-RT + izolacja
W tym:
16x2,0
20x2,0
25x2,5
32x3,0
40x3,5
50x4,0
63x4,5</t>
  </si>
  <si>
    <t>Grzejniki płytowe  zintegrowane z zasilaniem dolnym, z wkładką zaworową i odpowietrznikiem, wyposażone w odpowiednie głowice termostatyczne, oraz zawory przyłączeniowe do grzejników dolnozasilanych, oraz zestawy montażowe.</t>
  </si>
  <si>
    <t>Rurociągi stalowe spawane (instalacja gazowa)
W tym:
DN15
DN20
DN25
DN32
DN40
DN50</t>
  </si>
  <si>
    <t>Aparaty grzewczo wentylacyjne:
Wentylator 3-biegowy, zawór regulacyjny 3-drogowy.</t>
  </si>
  <si>
    <t>Kaskada kotłów o mocy 250kW
Kotły kondensacyjne wiszące z modulowanym palnikiem, sprawność znormalizowana (przy 75/60) 106%
Zgodne z Ecodesign 2020</t>
  </si>
  <si>
    <t>System odprowadzenia spalin dla zastosowanych kotłów</t>
  </si>
  <si>
    <t>System detekcji gazu w kotłowni wraz z zaworem MAG (komplet czujników z centralką detekcyjną, sygnalizatorem optyczno- akustycznym, oraz zaworem szybkozamykającym)</t>
  </si>
  <si>
    <t>Rurociągi stalowe ocynkowane
W tym:
DN15
DN20
DN25
DN32
DN40
DN50</t>
  </si>
  <si>
    <t>Centrala AHU1 komplet z automatyką i materiałami montażowymi:
Atest higieniczny PZH, 
centrala zgodna z VDI 6022 Part1: 2011-07, oraz ERP 2020</t>
  </si>
  <si>
    <t>Centrala AHU2 komplet z automatyką i materiałami montażowymi:
Atest higieniczny PZH, 
centrala zgodna z VDI 6022 Part1: 2011-07, oraz ERP 2020</t>
  </si>
  <si>
    <t>Centrala AHU3 komplet z automatyką i materiałami montażowymi:
Atest higieniczny PZH, 
centrala zgodna z VDI 6022 Part1: 2011-07, oraz ERP 2020</t>
  </si>
  <si>
    <t>Kanały wentylacyjne+ izolacja (systemy ogólne)- kanały o przekroju prostokątnym o obwodzie przekroju do 6m, oraz okrągłym w zakresie średnic Dn100 
DN125
DN160
DN200
DN250
DN315
Oraz kanałów elastycznych (flex) w zakresie średnic:
Dn100 
DN125
DN160
DN200
DN250
DN315</t>
  </si>
  <si>
    <t>Kanały wentylacyjne+ izolacja (systemy sanitarne)- kanały o przekroju okrągłym w zakresie średnic Dn100 
DN125
DN160
DN200
DN250
DN315
Oraz kanałów elastycznych (flex) w zakresie średnic:
Dn100 
DN125
DN160
DN200
DN250
DN315</t>
  </si>
  <si>
    <t>Orurowanie chłodnicze- rury miedziane w zakresie średnic:
Ø41,3
Ø34,9
Ø31.8
Ø28.6
Ø22.2
Ø19.1
Ø15.9
Ø12.7
Ø9.53
Ø6.35</t>
  </si>
  <si>
    <t>Instalacja odprowadzenia skroplin w zakresie średnic:
PP32
PP40
PP50
PP63</t>
  </si>
  <si>
    <t>System multisplit dla biur na 1 piętrze- komplet agregat+ jednostki wewnętrzne naścienne i kasetonowe + automatyka + okablowanie + materiały montażowe:
EER=3,53; COP 3,66</t>
  </si>
  <si>
    <t>System split dla serwerowni- komplet agregat+ jednostka wewnętrzna naścienna + automatyka do pracy redundantnej + okablowanie + materiały montażowe:
EER=3,25; COP 3,7</t>
  </si>
  <si>
    <t>1.15</t>
  </si>
  <si>
    <t>1.16</t>
  </si>
  <si>
    <t>1.17</t>
  </si>
  <si>
    <t>1.18</t>
  </si>
  <si>
    <t>3.14</t>
  </si>
  <si>
    <t>3.15</t>
  </si>
  <si>
    <t>3.16</t>
  </si>
  <si>
    <t>3.17</t>
  </si>
  <si>
    <t>3.18</t>
  </si>
  <si>
    <t>6.12</t>
  </si>
  <si>
    <t>6.13</t>
  </si>
  <si>
    <t>6.14</t>
  </si>
  <si>
    <t>6.15</t>
  </si>
  <si>
    <t>Przewód YDYżo 5x4mm2</t>
  </si>
  <si>
    <t>Przewód YDYżo 5x6mm2</t>
  </si>
  <si>
    <t>Przewód YDYżo 5x10mm2</t>
  </si>
  <si>
    <t>Kabel YKYżo 3x2,5mm2</t>
  </si>
  <si>
    <t>Kabel YKYżo 5x2,5mm2</t>
  </si>
  <si>
    <t>Kabel YKYżo 5x1,5mm2</t>
  </si>
  <si>
    <t>Kabel YKYżo 5x4mm2</t>
  </si>
  <si>
    <t>Kabel YKYżo 5x6mm2</t>
  </si>
  <si>
    <t>Kabel YKYżo 5x10mm2</t>
  </si>
  <si>
    <t>Kabel YKYżo 5x16mm2</t>
  </si>
  <si>
    <t>Kabel YKYżo 5x25mm2</t>
  </si>
  <si>
    <t>Kabel YKYżo 5x50mm2</t>
  </si>
  <si>
    <t>Kabel YKY 1x240mm2</t>
  </si>
  <si>
    <t xml:space="preserve">Przewód HDGs 3x2,5mm2 </t>
  </si>
  <si>
    <t>Przewód FLAME-X NHXH 5x10mm2</t>
  </si>
  <si>
    <t>Korytko kablowe metalowe EI90 100x50mm z uchwyatami montażowymi EI90</t>
  </si>
  <si>
    <t>Puszka podłogowa 235x237 dla montażu 10 gniazd modułowych w puszce zamontować: 6x Gniazdo modułowe 45x45 DATA 250V, 16A, 2x Gniazdo modułowe 45x45 250V, 16A, 4x Gniazdo komputerowe 45x22,5 RJ45 kat.6 ekranowane</t>
  </si>
  <si>
    <t>Gniazdo p/t IP20</t>
  </si>
  <si>
    <t>Gniazdo p/t z kluczem DATA IP20</t>
  </si>
  <si>
    <t>Gniazdo p/t hermetyczne IP44</t>
  </si>
  <si>
    <t>Złącze p.poż z wył. p.poż komplet</t>
  </si>
  <si>
    <t>Tablica bezpieecznikwa TG/TABLICA GŁÓWNA/ komplet</t>
  </si>
  <si>
    <t>Tablica bezpieecznikwa TBK /KOTŁOWNIA/ komplet</t>
  </si>
  <si>
    <t>Tablica bezpieecznikwa TB+TK (POWIERZCHNIA BIUROWA PIĘTRO I) komplet</t>
  </si>
  <si>
    <t>Tablica bezpieecznikwa TB+TK (POWIERZCHNIA BIUROWA PIĘTRO II) komplet</t>
  </si>
  <si>
    <t>Tablica bezpieecznikwa TBW Wentylacja</t>
  </si>
  <si>
    <t>Przysk czerwony p.poż IP55</t>
  </si>
  <si>
    <t>Bednarka Fe/Zn 30x4mm</t>
  </si>
  <si>
    <t>Drut Fe/Zn 8mm wraz z uchwytami -  zwody poziome</t>
  </si>
  <si>
    <t>Drut Fe/Zn 8mm wraz z uchwytami -  przewody odprowadzające pionowe</t>
  </si>
  <si>
    <t>Rura odgromowa 20/14 szara</t>
  </si>
  <si>
    <t>Puszka pod uziemienie wraz z złączem kontrolnym</t>
  </si>
  <si>
    <t>Maszt odgromowy wolnostojący H=2500mm fi18</t>
  </si>
  <si>
    <t>Miejscowa szyna wyrównawcza MSU</t>
  </si>
  <si>
    <t>Przewód LgYżo 10mm2</t>
  </si>
  <si>
    <t>Przewód LgYżo 4mm2</t>
  </si>
  <si>
    <t>Kabel YAKXS 4x240mm2</t>
  </si>
  <si>
    <t>Rura ochronna DVK 160 na uchwytach/w ziemi</t>
  </si>
  <si>
    <t>Złącze kablowe dla punktu ładowania samochodów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</si>
  <si>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</si>
  <si>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</si>
  <si>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</si>
  <si>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</si>
  <si>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</si>
  <si>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</si>
  <si>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</si>
  <si>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</si>
  <si>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</si>
  <si>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</si>
  <si>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4.22</t>
  </si>
  <si>
    <t>4.23</t>
  </si>
  <si>
    <t>4.24</t>
  </si>
  <si>
    <t>4.25</t>
  </si>
  <si>
    <t xml:space="preserve">WEWNĘTRZNA INSTALACJA OSWIETLENIA </t>
  </si>
  <si>
    <t>Studzienka rewizyjna 600mm</t>
  </si>
  <si>
    <t>Oprawa oświetleniowa ozn 1</t>
  </si>
  <si>
    <t>Oprawa oświetleniowa ozn 2</t>
  </si>
  <si>
    <t>Oprawa oświetleniowa ozn 3</t>
  </si>
  <si>
    <t>Oprawa oświetleniowa ozn 4</t>
  </si>
  <si>
    <t>Oprawa oświetleniowa ozn 5</t>
  </si>
  <si>
    <t>Oprawa oświetleniowa ozn 6</t>
  </si>
  <si>
    <t>Oprawa oświetleniowa ozn 7</t>
  </si>
  <si>
    <t>Oprawa oświetleniowa ozn 8</t>
  </si>
  <si>
    <t>Oprawa oświetleniowa ozn 9</t>
  </si>
  <si>
    <t>Oprawa oświetleniowa ozn 11</t>
  </si>
  <si>
    <t>Oprawa oświetleniowa ozn 12</t>
  </si>
  <si>
    <t>Łącznik instalacyjny p/t pojedyńczy IP20</t>
  </si>
  <si>
    <t>Łącznik instalacyjny p/t podwójny IP20</t>
  </si>
  <si>
    <t>Łącznik instalacyjny p/t schodowy IP20</t>
  </si>
  <si>
    <t>Łącznik instalacyjny p/t krzyżowy IP20</t>
  </si>
  <si>
    <t>Łącznik instalacyjny p/t pojedyńczy IP44</t>
  </si>
  <si>
    <t>Łącznik instalacyjny p/t podwójny IP44</t>
  </si>
  <si>
    <t>Czujnik ruchu sufitowy 360st. IP44</t>
  </si>
  <si>
    <t>Kaseta sterująca oświetleniem HALI</t>
  </si>
  <si>
    <t>Oprawa oświetleniowa awaryjna  ozn "AW"</t>
  </si>
  <si>
    <t>Oprawa oświetleniowa awaryjna  ozn "AW1"</t>
  </si>
  <si>
    <t>Oprawa oświetleniowa awaryjna  ozn "AW2"</t>
  </si>
  <si>
    <t>Oprawa oświetleniowa awaryjna  ozn "AW3"</t>
  </si>
  <si>
    <t xml:space="preserve">Oprawa oświetleniowa ewakuacyjna z piktogramem </t>
  </si>
  <si>
    <t>Oprawa oświetleniowa ewakuacyjna z piktogramem hermetyczna IP65</t>
  </si>
  <si>
    <t>Studnia teletechniczna SK-1</t>
  </si>
  <si>
    <t>kpl</t>
  </si>
  <si>
    <t>Przewód HDMI z końcówkami 10m komplet</t>
  </si>
  <si>
    <t xml:space="preserve">Przewód F/FTP kat.6A 4x2xAWG23 </t>
  </si>
  <si>
    <t>9.6</t>
  </si>
  <si>
    <t>9.7</t>
  </si>
  <si>
    <t>9.8</t>
  </si>
  <si>
    <t>11.1</t>
  </si>
  <si>
    <t>11.2</t>
  </si>
  <si>
    <t>11.3</t>
  </si>
  <si>
    <t>11.4</t>
  </si>
  <si>
    <t>11.5</t>
  </si>
  <si>
    <t>12.5</t>
  </si>
  <si>
    <t>Zestaw fotowoltaiczny 21,78kW, 66 sztuk modułów monokrystalicznych o mocy 330Wp, kabel solarny 1000V, 6mm2, Inwerter trójfazowy, maksymalna moc generatora - 22000W, okablowanie po stronie AC typu YLYżo 5x10mm2, ograniczniki przepięć komplet</t>
  </si>
  <si>
    <t>Przewód HDGs 3x2,5mm2</t>
  </si>
  <si>
    <t>Przewód YnTKSYekw 1x2x0,8mm2</t>
  </si>
  <si>
    <t>Rura ochronna karbowana fi16 z uchywtami</t>
  </si>
  <si>
    <t>INSTALACJA ODDYMIANIA KLATEK SCHODOWYCH</t>
  </si>
  <si>
    <t xml:space="preserve">Centrala oddymiania wraz akumalorami </t>
  </si>
  <si>
    <t>Czujka dymu /oddymianie kaltek schodowych/</t>
  </si>
  <si>
    <t>Przewód HTKSH (PH90) 3x2x0,8mm2</t>
  </si>
  <si>
    <t xml:space="preserve">Przycisk oddymiania + przewietrzanie </t>
  </si>
  <si>
    <t>Przycisk oddymiania</t>
  </si>
  <si>
    <t>Siłownik awaryjny klapa oddymiająca</t>
  </si>
  <si>
    <t>Siłownik awaryjny drzwi napowietrzjące</t>
  </si>
  <si>
    <t>Stacja pogodowa dla systemu oddymiania</t>
  </si>
  <si>
    <t>13.1</t>
  </si>
  <si>
    <t>13.2</t>
  </si>
  <si>
    <t>13.3</t>
  </si>
  <si>
    <t>13.4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</si>
  <si>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</si>
  <si>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</si>
  <si>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</si>
  <si>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</si>
  <si>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</si>
  <si>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</si>
  <si>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</si>
  <si>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</si>
  <si>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</si>
  <si>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</si>
  <si>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</si>
  <si>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</si>
  <si>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</si>
  <si>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</si>
  <si>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Przewód YDYżo 3x1,5mm2</t>
  </si>
  <si>
    <t>Przewód YDYżo 4x1,5mm2</t>
  </si>
  <si>
    <t>Przewód YDYżo 3x2,5mm2</t>
  </si>
  <si>
    <t>Przewód YDYżo 5x2,5mm2</t>
  </si>
  <si>
    <t>Rura ochronna karbowana fi22 z uchywtami</t>
  </si>
  <si>
    <t>Rura ochronna karbowana fi40 z uchywtami</t>
  </si>
  <si>
    <t>Rura ochronna DVK 50 na uchwytach/w ziemi</t>
  </si>
  <si>
    <t>Rura ochronna DVK 110 na uchwytach/w ziemi</t>
  </si>
  <si>
    <t>Korytko kablowe metalowe 100x50mm z uchwyatami montażowymi</t>
  </si>
  <si>
    <t>Korytko kablowe metalowe 200x50mm z uchwyatami montażowymi</t>
  </si>
  <si>
    <t>Korytko kablowe metalowe 300x50mm z uchwyatami montażowymi</t>
  </si>
  <si>
    <t>Puszka rozgałęźna IP66</t>
  </si>
  <si>
    <t>Puszka rozgałęźna IP55</t>
  </si>
  <si>
    <t>PODSUMOWANIE SEKCJI</t>
  </si>
  <si>
    <t>1</t>
  </si>
  <si>
    <t>Wykonawca: ….........................                                                                        Data opracowania: ….....................</t>
  </si>
  <si>
    <t>V</t>
  </si>
  <si>
    <t>Wartość 
[PLN]</t>
  </si>
  <si>
    <t>NAZWA SEKCJI</t>
  </si>
  <si>
    <t>PODSUMOWANIE SEKCJI I - ROBOTY BUDOWLANE</t>
  </si>
  <si>
    <t>INNE ELEMENTY KONSTRUKCYJNE</t>
  </si>
  <si>
    <t>2</t>
  </si>
  <si>
    <t>3</t>
  </si>
  <si>
    <t>4</t>
  </si>
  <si>
    <t>5</t>
  </si>
  <si>
    <t>6</t>
  </si>
  <si>
    <t>7</t>
  </si>
  <si>
    <t>8</t>
  </si>
  <si>
    <t>ROBOTY BUDOWLANE DO GŁÓWNEGO PODSUMOWANIA:</t>
  </si>
  <si>
    <t>PODSUMOWANIE SEKCJI II - ROBOTY DROGOWE I ZEWNĘTRZNE</t>
  </si>
  <si>
    <t>ROBOTY DROGOWE I ZEWNĘTRZNE DO GŁÓWNEGO PODSUMOWANIA:</t>
  </si>
  <si>
    <t>PODSUMOWANIE SEKCJI III - ROBOTY SANITARNE</t>
  </si>
  <si>
    <t>ROBOTY SANITARNE DO GŁÓWNEGO PODSUMOWANIA:</t>
  </si>
  <si>
    <t>9</t>
  </si>
  <si>
    <t>10</t>
  </si>
  <si>
    <t>11</t>
  </si>
  <si>
    <t>12</t>
  </si>
  <si>
    <t>13</t>
  </si>
  <si>
    <t>14</t>
  </si>
  <si>
    <t xml:space="preserve">PRZEWODY, KORYTKA, RURY - ŁĄCZNIE DLA WSZYSTKICH ELEMENTÓW </t>
  </si>
  <si>
    <t>Projekt wykonawczy</t>
  </si>
  <si>
    <t>PODSUMOWANIE SEKCJI IV - ROBOTY ELEKTRYCZNE</t>
  </si>
  <si>
    <t>ŁĄCZNA WARTOŚĆ</t>
  </si>
  <si>
    <t>ROBOTY ELEKTRYCZNE DO GŁÓWNEGO PODSUMOWANIA:</t>
  </si>
  <si>
    <t>KOSZTY DODATKOWE ZWIĄZANE Z ORAGNIZACJĄ KONTRAKTU</t>
  </si>
  <si>
    <t>Gwarancja dobrego wykonania</t>
  </si>
  <si>
    <t>Polisa ubezpieczeniowa zgodnie z umową</t>
  </si>
  <si>
    <t>Koszty organizacji placu budowy</t>
  </si>
  <si>
    <t>Obsługa geodezyjna wraz z wykonaniem operatu powykonawczego</t>
  </si>
  <si>
    <t>Przygotowanie dokumentacji powykonawczej</t>
  </si>
  <si>
    <t>KOSZTY DODATKOWE DO GŁÓWNEGO PODSUMOWANIA:</t>
  </si>
  <si>
    <t>NR</t>
  </si>
  <si>
    <t>14.15</t>
  </si>
  <si>
    <t>14.16</t>
  </si>
  <si>
    <t>14.17</t>
  </si>
  <si>
    <t>14.18</t>
  </si>
  <si>
    <t>14.19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</si>
  <si>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</si>
  <si>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</si>
  <si>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</si>
  <si>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</si>
  <si>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</si>
  <si>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</si>
  <si>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</si>
  <si>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</si>
  <si>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</si>
  <si>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</si>
  <si>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</si>
  <si>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</si>
  <si>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</si>
  <si>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</si>
  <si>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</si>
  <si>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</si>
  <si>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</si>
  <si>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</si>
  <si>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</si>
  <si>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3.29</t>
  </si>
  <si>
    <t>3.30</t>
  </si>
  <si>
    <t>3.31</t>
  </si>
  <si>
    <t>3.32</t>
  </si>
  <si>
    <t>2.13</t>
  </si>
  <si>
    <t>Ogrodzenie tymczasowe Placu Budowy</t>
  </si>
  <si>
    <t>Elementy główne konstrukcji</t>
  </si>
  <si>
    <t>konstrukcja wsporcza dla centrali wentylacyjnej</t>
  </si>
  <si>
    <t>konstrukcja wsporcza dla agregatów klimatyzacji</t>
  </si>
  <si>
    <t>Elementy konstrukcji wraz z prefabrykacją, zabezpieczeniem antykorozyjnym oraz montażem w tym elemtny złączne</t>
  </si>
  <si>
    <t>kompletne zadaszenia rampy przeładunkowej</t>
  </si>
  <si>
    <t>Płyty warstwowe wraz z obróbkami blacharskimi za wyjątkiem obróbek attyk</t>
  </si>
  <si>
    <t>przelewy awaryjne</t>
  </si>
  <si>
    <t>szt</t>
  </si>
  <si>
    <t>POSADZKI I ICH WYKOŃCZENIA</t>
  </si>
  <si>
    <t>PRZEGRODY WEWNĘTRZNE I ICH WYKOŃCZENIA</t>
  </si>
  <si>
    <t>wykończenie rampy przeładunkowej w postaci żywicy</t>
  </si>
  <si>
    <t>ściany murowane gr. 24cm</t>
  </si>
  <si>
    <t>ściany murowane gr. 12cm</t>
  </si>
  <si>
    <t>ściany murowane gr. 6cm</t>
  </si>
  <si>
    <t>KONSTRUKCJA STALOWA</t>
  </si>
  <si>
    <t>PRZEGRODY ZEWNĘTRZNE PIONOWE</t>
  </si>
  <si>
    <t>kompletne zadaszenie wejścia frontowego</t>
  </si>
  <si>
    <t>Korytowanie</t>
  </si>
  <si>
    <t>wykonanie stabilizacji gruntu</t>
  </si>
  <si>
    <t>podbudowa z kruszywa kamiennego łamanego wraz z zagęszczeniem</t>
  </si>
  <si>
    <t>brama wjazdowa automatyczna</t>
  </si>
  <si>
    <t>brama wyjazdowa automatyczna</t>
  </si>
  <si>
    <t>Montaż znaków drogowych i informacyjnych</t>
  </si>
  <si>
    <t>nawiezienie humusu, plantowanie terenu oraz obsianie trawą</t>
  </si>
  <si>
    <t>miejsca postojowe i elementy wzmocnione geokratą</t>
  </si>
  <si>
    <t>Usunięcie humusu - zakres pod budynkiem</t>
  </si>
  <si>
    <t>schody stalowe na antresolę (schody ze stopniami z krat pomostowych ocynkowanych wraz z barierkami)</t>
  </si>
  <si>
    <t>Drabina zewnętrzna z koszem ochronnym zabezpieczona antykorozyjnie</t>
  </si>
  <si>
    <t>Barierki antresoli</t>
  </si>
  <si>
    <t>Barierki na klatkach schodowych w cz. biurowej</t>
  </si>
  <si>
    <t>warstwy dachowe wraz z rynnami wewnętrznymi systemowymi</t>
  </si>
  <si>
    <t>parapety zewnętrzne z blachy stalowej ocynkowanej i powlakanej</t>
  </si>
  <si>
    <t>Obróbki attyk</t>
  </si>
  <si>
    <t>Tynk cementowo-wapienny 4 kategorii</t>
  </si>
  <si>
    <t>Docieplenie ściany zewnętrznej wełną mineralną gr. 17,5 cm na podkonstrukcji systemowej wraz obudową płytami GKB 2x12,5mm (ściana S3)</t>
  </si>
  <si>
    <t>Malowanie ścian - 2 warstwy farbą akrylową kolor biały wraz z gruntowaniem</t>
  </si>
  <si>
    <t>Okładziny ścian płytkami ceramicznymi w kolorze białym matowym</t>
  </si>
  <si>
    <t>Ścianki systemowe z płyt HPL wraz z drzwiamy - kabiny ustępowe i prysznice</t>
  </si>
  <si>
    <t>ściany GKB gr. 12,5cm podwójnie płytowana z wypełnieniemi wełną mineralną</t>
  </si>
  <si>
    <t>posadzka na antresoli technicznej powierzchniowo utwardzana</t>
  </si>
  <si>
    <t>Podłoga pływająca z wylewką betonową gr. 5 cm</t>
  </si>
  <si>
    <t>posadzka gresowa (gress 60x60cm) wraz z cokolikami o wys. 10cm gdzie nie ma płytek na ścianach</t>
  </si>
  <si>
    <t>posadzka biegów schodowych (płytki gresowe ryflowane)</t>
  </si>
  <si>
    <t>okna zewnetrzne aluminiowe</t>
  </si>
  <si>
    <t>okna wewnetrzne aluminiowe</t>
  </si>
  <si>
    <t>drzwi wewnetrzne aluminiowe wraz z samozamykaczami i innym osprzętem</t>
  </si>
  <si>
    <t>bramy zewnętrzne podnoszone automatycznie oraz śuzy uszczelniające</t>
  </si>
  <si>
    <t>parapety wewnętrzne z konglomeratu</t>
  </si>
  <si>
    <t>platforma elektryczna dla osób niepełnosprawnych na klatce sachodowej</t>
  </si>
  <si>
    <t>wycieraczki zewnętrzne osadzana w ramce montażowej</t>
  </si>
  <si>
    <t>ułożenie nawierzchni z kostki brukowej gr. 8 cm wraz z krawężnikami betonowymi</t>
  </si>
  <si>
    <t xml:space="preserve">ułożenie nawierzchni z geokraty gr. 5 cm wraz z obrzeżami i krawężnikami </t>
  </si>
  <si>
    <t>nawierzchnia z kostki brukowej gr. 8 cm</t>
  </si>
  <si>
    <t>wykonanie przepustu fi 400 mm</t>
  </si>
  <si>
    <t>umocnienie dna i skarpy rowu płytą ażurową</t>
  </si>
  <si>
    <t>płyta żelbetowa nad przepustem gr. 12 cm</t>
  </si>
  <si>
    <t>elementy odwodnienia liniowego systemowe z polimerobetonu z pokrywą żeliwną przeznaczoną dla ruchu ciężkiego</t>
  </si>
  <si>
    <t>WC podtynkowe kompletne</t>
  </si>
  <si>
    <t>Uchwyt na papier toaletowy</t>
  </si>
  <si>
    <t>Pisuar</t>
  </si>
  <si>
    <t>Zlew wraz z odpływem i kranem</t>
  </si>
  <si>
    <t>Umywalka wraz z odpływem i kranem</t>
  </si>
  <si>
    <t>Lustro ze szlifowanym obrzeżem klejone do płytek</t>
  </si>
  <si>
    <t>Pojemnik na ręczniki</t>
  </si>
  <si>
    <t>Prysznic w postaci brodzika oraz baterii prysznicowej naściennej</t>
  </si>
  <si>
    <t>Rurociagi PE100RC DN63 w wykopach</t>
  </si>
  <si>
    <t>Rurociagi stalowe spawane malowane na kolor żółty</t>
  </si>
  <si>
    <t>Próba szczelności</t>
  </si>
  <si>
    <t>PRZEWODY, KORYTKA, RURY - ŁĄCZNIE DLA WSZYSTKICH ELEMENTÓW - ilości szacunkowe (do zweryfikowania przez oferenta)</t>
  </si>
  <si>
    <t>Uwaga: Okablowanie ujęto w sekcji 14</t>
  </si>
  <si>
    <t>Zestaw domofonowy brama wjazd komplet</t>
  </si>
  <si>
    <t>Zestaw domofonowy brama wyjazd komplet</t>
  </si>
  <si>
    <t>Zestaw domofonowy stróżówka komplet</t>
  </si>
  <si>
    <t>Zestaw domofonowy sekretariat komplet</t>
  </si>
  <si>
    <t>zabezpieczenie okien w postaci kontraktonów</t>
  </si>
  <si>
    <r>
      <rPr>
        <u/>
        <sz val="10"/>
        <rFont val="Calibri Light"/>
        <family val="2"/>
        <charset val="238"/>
        <scheme val="major"/>
      </rPr>
      <t>kompletna instalacja wykrywania oraz sygnalizacji pożaru SAP obejmujaca cały budynek zawierająca m.in.:</t>
    </r>
    <r>
      <rPr>
        <sz val="10"/>
        <rFont val="Calibri Light"/>
        <family val="2"/>
        <charset val="238"/>
        <scheme val="major"/>
      </rPr>
      <t xml:space="preserve">
Centralka sygnalizacji pożarowej CSP SAP
Zasilacz pożarowy
Zestaw akumulatorowy dla instalcaji SAP
Czujka ciepła, uniwersalna
Czujka optyczna dymu
Czujka uniwersalna optyczna
Czujka wielodetektorowa dymu i ciepła
Element wejściowy
Element kontrolno-sterujący
Gniazdo pod czujki
Przewód HDGs 3x1,5mm2
Przewód HDGs 3x2,5mm2
Przewód HDGs 4x1,0mm2
Przewód YnTKSYekw 1x2x0,8mm2
Puszka przyłączeniowa, rozgałęźna, prostokątna, z bezpiecznikiem dla sygnalizatora systemu SAP
Ręczny ostrzegacz pożarowy wewnętrzny
Ręczny ostrzegacz pożarowy zewnętrzny
Rura ochronna karbowana fi16 z uchwytami
Sygnalizator akustyczno-optyczny zewnętrzny IP66
Sygnalizator akustyczny adresowalny z gniazdem i izolatorem zwarć
Masa ogniochronna pęczniejąca uszczelniająca</t>
    </r>
  </si>
  <si>
    <t>1.19</t>
  </si>
  <si>
    <t>1.20</t>
  </si>
  <si>
    <t>1.21</t>
  </si>
  <si>
    <t>1.22</t>
  </si>
  <si>
    <t>5.14</t>
  </si>
  <si>
    <t>5.15</t>
  </si>
  <si>
    <t xml:space="preserve">Zbrojenie konstrukcji, Stal A-IIN RB500 </t>
  </si>
  <si>
    <t>Informacja:
Wszelkie wskazane w zestawieniu materiały zostały opisane w projekcie budowlanym a w szczególności w suplemencie doszczeguławiającym standardy wykończenia.
Ilości podane w niniejszym dokumencie przez Zamawiającego należy traktować jako szacunkowe. Za ustalenie prawidłowych ilości robót przedstawianych w Rozbiciu Kwoty Kontraktowej oraz za sposób przeprowadzenia na tej podstawie kalkulacji wynagrodzenia ryczałtowego odpowiada Wykonawca. Wszystkie elementy prac budowlanych składające się na Roboty zgodnie z Umową i obowiązującymi wymaganiami prawnymi powinny zostać wycenione przez Oferenta w odpowiedniej sekcji Rozbicia Kwoty Kontraktowej.
Cena ofertowa winna uwzględniać wszystkie wymagania otrzymanego zapytania oraz obejmować wszystkie koszty związane z uzyskaniem przez wykonawcę przychodu z tytułu niniejszego zamówienia jak również koszty usług nieujętych w dokumentacji, a których wykonanie jest niezbędne dla prawidłowego wykonania przedmiotu zamówienia</t>
  </si>
  <si>
    <t>sufit samonośny z płyt GK</t>
  </si>
  <si>
    <t xml:space="preserve">KONSTRUKCJA </t>
  </si>
  <si>
    <t>ogrodzenie panelowe zbiornika na wody deszczowe wraz z furtką</t>
  </si>
  <si>
    <t>ogrodzenie panelowe całej posesji</t>
  </si>
  <si>
    <t xml:space="preserve">Stacja zewnętrzna ładowania samochodów - słupkowe ładowarki samochodowe wyposażonymi w podwójne gniazda , minimum 11kW, 16A, 3 fazy każda </t>
  </si>
  <si>
    <t>sufit podwieszany na kondygnacjach II i III ( kond. III - zaplecze sanitarne oraz pomieszczenia pomocnicze, wykonanie sufitów w części biurowej i komunikacji – poza zakresem opracowania )</t>
  </si>
  <si>
    <t>wykładzina dywanowa w pomieszczeniach biurowych - Pomieszczenia biurowe oraz sale konferencyjne na kond. II. (Biura na kond. III – poza zakresem opracowania)</t>
  </si>
  <si>
    <t>Zbiornik ppoż o poj. 150m3 + hydrofor(komplet)</t>
  </si>
  <si>
    <t>Klimatyzator kanałowy split- chłodzenie hali- jedynie należy wykonać okablowanie + materiały montażowe w zakresie części biurowej zakańczając za ścianą oddzielenia pożarowego bez rozprowadzenia na hali (bez agregatu, jednostki wewnętrznej i automatyka):
Qn=56kW
Hałas 51/53/55/56/57/58/59dB</t>
  </si>
  <si>
    <t>System split dla biur na 2 piętrze - komplet agregat+ jednostka wewnętrzna kasetonowa + automatyka +należy wykonać okablowanie + materiały montażowe (bez agregatu, jednostek wewnętrznych kasetonowych i automatyki ):
EER=3,25; COP 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</si>
</sst>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0.0"/>
    <numFmt numFmtId="166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22"/>
      <color theme="1"/>
      <name val="Calibri Light"/>
      <family val="2"/>
      <charset val="238"/>
      <scheme val="major"/>
    </font>
    <font>
      <sz val="18"/>
      <color theme="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i/>
      <sz val="10"/>
      <name val="Calibri Light"/>
      <family val="2"/>
      <charset val="238"/>
      <scheme val="major"/>
    </font>
    <font>
      <b/>
      <u/>
      <sz val="10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u/>
      <sz val="10"/>
      <name val="Calibri Light"/>
      <family val="2"/>
      <charset val="238"/>
      <scheme val="major"/>
    </font>
    <font>
      <u/>
      <sz val="10"/>
      <color theme="1"/>
      <name val="Calibri Light"/>
      <family val="2"/>
      <charset val="238"/>
      <scheme val="major"/>
    </font>
    <font>
      <b/>
      <u/>
      <sz val="10"/>
      <color theme="1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i/>
      <u/>
      <sz val="10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6" fillId="0" borderId="0" xfId="0" applyFont="1" applyFill="1"/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2" fontId="10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wrapText="1"/>
    </xf>
    <xf numFmtId="0" fontId="11" fillId="0" borderId="0" xfId="0" applyFont="1" applyFill="1" applyAlignment="1">
      <alignment horizontal="left" vertical="center" wrapText="1"/>
    </xf>
    <xf numFmtId="4" fontId="1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2" fontId="10" fillId="0" borderId="0" xfId="0" applyNumberFormat="1" applyFont="1" applyFill="1" applyAlignment="1">
      <alignment horizontal="center" wrapText="1"/>
    </xf>
    <xf numFmtId="166" fontId="10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0" fontId="10" fillId="0" borderId="0" xfId="0" applyFont="1" applyFill="1" applyAlignment="1">
      <alignment horizontal="left" wrapText="1"/>
    </xf>
    <xf numFmtId="2" fontId="6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 applyAlignment="1">
      <alignment horizontal="left"/>
    </xf>
    <xf numFmtId="165" fontId="10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 vertical="top"/>
    </xf>
    <xf numFmtId="49" fontId="6" fillId="0" borderId="0" xfId="0" applyNumberFormat="1" applyFont="1" applyFill="1" applyAlignment="1">
      <alignment horizontal="center" vertical="top"/>
    </xf>
    <xf numFmtId="49" fontId="5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1" fillId="0" borderId="0" xfId="0" applyFont="1" applyFill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right" vertical="top"/>
    </xf>
    <xf numFmtId="0" fontId="17" fillId="0" borderId="0" xfId="0" applyFont="1" applyAlignment="1">
      <alignment horizontal="justify" vertical="top" wrapText="1"/>
    </xf>
    <xf numFmtId="0" fontId="5" fillId="0" borderId="0" xfId="0" applyFont="1" applyFill="1" applyAlignment="1">
      <alignment vertical="top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2" fontId="6" fillId="0" borderId="0" xfId="0" applyNumberFormat="1" applyFont="1" applyFill="1" applyAlignment="1">
      <alignment horizontal="right" wrapText="1"/>
    </xf>
    <xf numFmtId="2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10" fillId="0" borderId="0" xfId="0" applyFont="1" applyFill="1" applyAlignment="1">
      <alignment horizontal="left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16" fillId="0" borderId="0" xfId="0" applyFont="1" applyFill="1"/>
    <xf numFmtId="49" fontId="16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/>
    <xf numFmtId="166" fontId="10" fillId="0" borderId="0" xfId="0" applyNumberFormat="1" applyFont="1" applyFill="1" applyAlignment="1">
      <alignment horizontal="center" wrapText="1"/>
    </xf>
    <xf numFmtId="166" fontId="6" fillId="0" borderId="0" xfId="0" applyNumberFormat="1" applyFont="1" applyFill="1" applyAlignment="1">
      <alignment horizontal="right" wrapText="1"/>
    </xf>
    <xf numFmtId="166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>
      <alignment horizontal="left"/>
    </xf>
    <xf numFmtId="166" fontId="5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165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right"/>
    </xf>
    <xf numFmtId="165" fontId="1" fillId="0" borderId="0" xfId="0" applyNumberFormat="1" applyFont="1" applyBorder="1" applyAlignment="1"/>
    <xf numFmtId="165" fontId="1" fillId="0" borderId="0" xfId="0" applyNumberFormat="1" applyFont="1" applyAlignment="1"/>
    <xf numFmtId="165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Alignment="1"/>
    <xf numFmtId="2" fontId="6" fillId="0" borderId="0" xfId="0" applyNumberFormat="1" applyFont="1" applyFill="1" applyAlignme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6" fillId="0" borderId="0" xfId="0" applyNumberFormat="1" applyFont="1" applyFill="1" applyAlignment="1">
      <alignment horizontal="right" vertical="center"/>
    </xf>
    <xf numFmtId="166" fontId="1" fillId="0" borderId="0" xfId="0" applyNumberFormat="1" applyFont="1" applyAlignment="1"/>
    <xf numFmtId="166" fontId="2" fillId="0" borderId="0" xfId="0" applyNumberFormat="1" applyFont="1" applyAlignment="1"/>
    <xf numFmtId="166" fontId="1" fillId="0" borderId="0" xfId="0" applyNumberFormat="1" applyFont="1" applyFill="1" applyAlignment="1"/>
    <xf numFmtId="166" fontId="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left"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49" fontId="16" fillId="0" borderId="0" xfId="0" applyNumberFormat="1" applyFont="1" applyFill="1" applyAlignment="1">
      <alignment horizontal="center" vertical="top"/>
    </xf>
    <xf numFmtId="0" fontId="16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165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0" fontId="19" fillId="0" borderId="0" xfId="0" applyFont="1" applyFill="1"/>
    <xf numFmtId="166" fontId="1" fillId="0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C105"/>
  <sheetViews>
    <sheetView view="pageBreakPreview" zoomScaleNormal="100" zoomScaleSheetLayoutView="100" zoomScalePageLayoutView="90" workbookViewId="0">
      <selection activeCell="C15" sqref="C15"/>
    </sheetView>
  </sheetViews>
  <sheetFormatPr defaultColWidth="8.85546875" defaultRowHeight="15" x14ac:dyDescent="0.25"/>
  <cols>
    <col min="1" max="1" width="1.7109375" style="1" customWidth="1"/>
    <col min="2" max="2" width="4.28515625" style="1" customWidth="1"/>
    <col min="3" max="3" width="89" style="1" customWidth="1"/>
    <col min="4" max="16384" width="8.85546875" style="1"/>
  </cols>
  <sheetData>
    <row r="16" spans="1:3" ht="28.5" x14ac:dyDescent="0.45">
      <c r="A16" s="132" t="s">
        <v>0</v>
      </c>
      <c r="B16" s="132"/>
      <c r="C16" s="132"/>
    </row>
    <row r="18" spans="1:3" x14ac:dyDescent="0.25">
      <c r="A18" s="133" t="s">
        <v>102</v>
      </c>
      <c r="B18" s="133"/>
      <c r="C18" s="133"/>
    </row>
    <row r="19" spans="1:3" x14ac:dyDescent="0.25">
      <c r="A19" s="133"/>
      <c r="B19" s="133"/>
      <c r="C19" s="133"/>
    </row>
    <row r="20" spans="1:3" x14ac:dyDescent="0.25">
      <c r="A20" s="133"/>
      <c r="B20" s="133"/>
      <c r="C20" s="133"/>
    </row>
    <row r="50" spans="2:3" x14ac:dyDescent="0.25">
      <c r="C50" s="2" t="s">
        <v>455</v>
      </c>
    </row>
    <row r="56" spans="2:3" x14ac:dyDescent="0.25">
      <c r="B56" s="3" t="s">
        <v>1</v>
      </c>
    </row>
    <row r="57" spans="2:3" x14ac:dyDescent="0.25">
      <c r="C57" s="4"/>
    </row>
    <row r="58" spans="2:3" x14ac:dyDescent="0.25">
      <c r="B58" s="3" t="s">
        <v>105</v>
      </c>
      <c r="C58" s="3" t="s">
        <v>106</v>
      </c>
    </row>
    <row r="60" spans="2:3" x14ac:dyDescent="0.25">
      <c r="B60" s="1">
        <v>1</v>
      </c>
      <c r="C60" s="2" t="s">
        <v>109</v>
      </c>
    </row>
    <row r="61" spans="2:3" x14ac:dyDescent="0.25">
      <c r="B61" s="1">
        <v>2</v>
      </c>
      <c r="C61" s="2" t="s">
        <v>103</v>
      </c>
    </row>
    <row r="62" spans="2:3" x14ac:dyDescent="0.25">
      <c r="B62" s="1">
        <v>3</v>
      </c>
      <c r="C62" s="2" t="s">
        <v>536</v>
      </c>
    </row>
    <row r="63" spans="2:3" x14ac:dyDescent="0.25">
      <c r="B63" s="1">
        <v>4</v>
      </c>
      <c r="C63" s="2" t="s">
        <v>537</v>
      </c>
    </row>
    <row r="64" spans="2:3" x14ac:dyDescent="0.25">
      <c r="B64" s="1">
        <v>5</v>
      </c>
      <c r="C64" s="2" t="s">
        <v>531</v>
      </c>
    </row>
    <row r="65" spans="2:3" x14ac:dyDescent="0.25">
      <c r="B65" s="1">
        <v>6</v>
      </c>
      <c r="C65" s="2" t="s">
        <v>530</v>
      </c>
    </row>
    <row r="66" spans="2:3" x14ac:dyDescent="0.25">
      <c r="B66" s="1">
        <v>7</v>
      </c>
      <c r="C66" s="2" t="s">
        <v>158</v>
      </c>
    </row>
    <row r="67" spans="2:3" x14ac:dyDescent="0.25">
      <c r="B67" s="1">
        <v>8</v>
      </c>
      <c r="C67" s="2" t="s">
        <v>460</v>
      </c>
    </row>
    <row r="69" spans="2:3" x14ac:dyDescent="0.25">
      <c r="B69" s="3" t="s">
        <v>107</v>
      </c>
      <c r="C69" s="5" t="s">
        <v>108</v>
      </c>
    </row>
    <row r="71" spans="2:3" x14ac:dyDescent="0.25">
      <c r="B71" s="1">
        <v>1</v>
      </c>
      <c r="C71" s="2" t="s">
        <v>167</v>
      </c>
    </row>
    <row r="72" spans="2:3" x14ac:dyDescent="0.25">
      <c r="B72" s="1">
        <v>2</v>
      </c>
      <c r="C72" s="2" t="s">
        <v>173</v>
      </c>
    </row>
    <row r="73" spans="2:3" x14ac:dyDescent="0.25">
      <c r="B73" s="1">
        <v>3</v>
      </c>
      <c r="C73" s="2" t="s">
        <v>174</v>
      </c>
    </row>
    <row r="74" spans="2:3" x14ac:dyDescent="0.25">
      <c r="B74" s="1">
        <v>4</v>
      </c>
      <c r="C74" s="2" t="s">
        <v>164</v>
      </c>
    </row>
    <row r="76" spans="2:3" x14ac:dyDescent="0.25">
      <c r="B76" s="3" t="s">
        <v>110</v>
      </c>
      <c r="C76" s="5" t="s">
        <v>111</v>
      </c>
    </row>
    <row r="78" spans="2:3" x14ac:dyDescent="0.25">
      <c r="B78" s="1">
        <v>1</v>
      </c>
      <c r="C78" s="1" t="s">
        <v>168</v>
      </c>
    </row>
    <row r="79" spans="2:3" x14ac:dyDescent="0.25">
      <c r="B79" s="1">
        <v>2</v>
      </c>
      <c r="C79" s="1" t="s">
        <v>169</v>
      </c>
    </row>
    <row r="80" spans="2:3" x14ac:dyDescent="0.25">
      <c r="B80" s="1">
        <v>3</v>
      </c>
      <c r="C80" s="1" t="s">
        <v>112</v>
      </c>
    </row>
    <row r="81" spans="2:3" x14ac:dyDescent="0.25">
      <c r="B81" s="1">
        <v>4</v>
      </c>
      <c r="C81" s="1" t="s">
        <v>224</v>
      </c>
    </row>
    <row r="82" spans="2:3" x14ac:dyDescent="0.25">
      <c r="B82" s="1">
        <v>5</v>
      </c>
      <c r="C82" s="1" t="s">
        <v>225</v>
      </c>
    </row>
    <row r="83" spans="2:3" x14ac:dyDescent="0.25">
      <c r="B83" s="1">
        <v>6</v>
      </c>
      <c r="C83" s="1" t="s">
        <v>172</v>
      </c>
    </row>
    <row r="84" spans="2:3" x14ac:dyDescent="0.25">
      <c r="B84" s="1">
        <v>7</v>
      </c>
      <c r="C84" s="1" t="s">
        <v>113</v>
      </c>
    </row>
    <row r="85" spans="2:3" x14ac:dyDescent="0.25">
      <c r="B85" s="1">
        <v>8</v>
      </c>
      <c r="C85" s="1" t="s">
        <v>248</v>
      </c>
    </row>
    <row r="87" spans="2:3" x14ac:dyDescent="0.25">
      <c r="B87" s="3" t="s">
        <v>115</v>
      </c>
      <c r="C87" s="5" t="s">
        <v>114</v>
      </c>
    </row>
    <row r="88" spans="2:3" x14ac:dyDescent="0.25">
      <c r="B88" s="1">
        <v>1</v>
      </c>
      <c r="C88" s="1" t="s">
        <v>175</v>
      </c>
    </row>
    <row r="89" spans="2:3" x14ac:dyDescent="0.25">
      <c r="B89" s="1">
        <v>2</v>
      </c>
      <c r="C89" s="1" t="s">
        <v>176</v>
      </c>
    </row>
    <row r="90" spans="2:3" x14ac:dyDescent="0.25">
      <c r="B90" s="1">
        <v>3</v>
      </c>
      <c r="C90" s="1" t="s">
        <v>178</v>
      </c>
    </row>
    <row r="91" spans="2:3" x14ac:dyDescent="0.25">
      <c r="B91" s="1">
        <v>4</v>
      </c>
      <c r="C91" s="1" t="s">
        <v>369</v>
      </c>
    </row>
    <row r="92" spans="2:3" x14ac:dyDescent="0.25">
      <c r="B92" s="1">
        <v>5</v>
      </c>
      <c r="C92" s="1" t="s">
        <v>179</v>
      </c>
    </row>
    <row r="93" spans="2:3" x14ac:dyDescent="0.25">
      <c r="B93" s="1">
        <v>6</v>
      </c>
      <c r="C93" s="1" t="s">
        <v>180</v>
      </c>
    </row>
    <row r="94" spans="2:3" x14ac:dyDescent="0.25">
      <c r="B94" s="1">
        <v>7</v>
      </c>
      <c r="C94" s="1" t="s">
        <v>116</v>
      </c>
    </row>
    <row r="95" spans="2:3" x14ac:dyDescent="0.25">
      <c r="B95" s="1">
        <v>8</v>
      </c>
      <c r="C95" s="1" t="s">
        <v>181</v>
      </c>
    </row>
    <row r="96" spans="2:3" x14ac:dyDescent="0.25">
      <c r="B96" s="1">
        <v>9</v>
      </c>
      <c r="C96" s="1" t="s">
        <v>117</v>
      </c>
    </row>
    <row r="97" spans="2:3" x14ac:dyDescent="0.25">
      <c r="B97" s="1">
        <v>10</v>
      </c>
      <c r="C97" s="1" t="s">
        <v>118</v>
      </c>
    </row>
    <row r="98" spans="2:3" x14ac:dyDescent="0.25">
      <c r="B98" s="1">
        <v>11</v>
      </c>
      <c r="C98" s="1" t="s">
        <v>120</v>
      </c>
    </row>
    <row r="99" spans="2:3" x14ac:dyDescent="0.25">
      <c r="B99" s="1">
        <v>12</v>
      </c>
      <c r="C99" s="1" t="s">
        <v>119</v>
      </c>
    </row>
    <row r="100" spans="2:3" x14ac:dyDescent="0.25">
      <c r="B100" s="1">
        <v>13</v>
      </c>
      <c r="C100" s="1" t="s">
        <v>413</v>
      </c>
    </row>
    <row r="101" spans="2:3" x14ac:dyDescent="0.25">
      <c r="B101" s="1">
        <v>14</v>
      </c>
      <c r="C101" s="1" t="s">
        <v>479</v>
      </c>
    </row>
    <row r="103" spans="2:3" x14ac:dyDescent="0.25">
      <c r="B103" s="37" t="s">
        <v>456</v>
      </c>
      <c r="C103" s="37" t="s">
        <v>484</v>
      </c>
    </row>
    <row r="105" spans="2:3" x14ac:dyDescent="0.25">
      <c r="B105" s="37"/>
      <c r="C105" s="37" t="s">
        <v>2</v>
      </c>
    </row>
  </sheetData>
  <mergeCells count="2">
    <mergeCell ref="A16:C16"/>
    <mergeCell ref="A18:C20"/>
  </mergeCells>
  <pageMargins left="0.70866141732283472" right="0.70866141732283472" top="0.94488188976377963" bottom="0.35433070866141736" header="0.31496062992125984" footer="0.31496062992125984"/>
  <pageSetup paperSize="9" scale="90" orientation="portrait" r:id="rId1"/>
  <headerFooter>
    <oddHeader>&amp;R&amp;G</oddHeader>
  </headerFooter>
  <rowBreaks count="1" manualBreakCount="1">
    <brk id="55" max="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682F-DAA7-485E-B313-05D332BA1AE3}">
  <dimension ref="A1:G243"/>
  <sheetViews>
    <sheetView showZeros="0" view="pageBreakPreview" topLeftCell="A184" zoomScale="115" zoomScaleNormal="100" zoomScaleSheetLayoutView="115" zoomScalePageLayoutView="90" workbookViewId="0">
      <selection activeCell="B112" sqref="B112"/>
    </sheetView>
  </sheetViews>
  <sheetFormatPr defaultColWidth="8.85546875" defaultRowHeight="12.75" x14ac:dyDescent="0.2"/>
  <cols>
    <col min="1" max="1" width="6.140625" style="47" customWidth="1"/>
    <col min="2" max="2" width="60.28515625" style="50" customWidth="1"/>
    <col min="3" max="3" width="8.5703125" style="74" customWidth="1"/>
    <col min="4" max="4" width="6.140625" style="24" customWidth="1"/>
    <col min="5" max="5" width="10.5703125" style="24" customWidth="1"/>
    <col min="6" max="6" width="12.42578125" style="67" customWidth="1"/>
    <col min="7" max="7" width="15.85546875" style="80" bestFit="1" customWidth="1"/>
    <col min="8" max="8" width="11" style="6" customWidth="1"/>
    <col min="9" max="9" width="16.7109375" style="6" customWidth="1"/>
    <col min="10" max="16384" width="8.85546875" style="6"/>
  </cols>
  <sheetData>
    <row r="1" spans="1:6" ht="38.25" x14ac:dyDescent="0.2">
      <c r="A1" s="46"/>
      <c r="B1" s="49"/>
      <c r="C1" s="23" t="s">
        <v>3</v>
      </c>
      <c r="D1" s="8" t="s">
        <v>4</v>
      </c>
      <c r="E1" s="9" t="s">
        <v>5</v>
      </c>
      <c r="F1" s="22" t="s">
        <v>6</v>
      </c>
    </row>
    <row r="3" spans="1:6" x14ac:dyDescent="0.2">
      <c r="A3" s="48" t="s">
        <v>105</v>
      </c>
      <c r="B3" s="51" t="s">
        <v>106</v>
      </c>
    </row>
    <row r="4" spans="1:6" x14ac:dyDescent="0.2">
      <c r="B4" s="52"/>
    </row>
    <row r="5" spans="1:6" ht="216.75" x14ac:dyDescent="0.2">
      <c r="B5" s="53" t="s">
        <v>605</v>
      </c>
      <c r="F5" s="69">
        <f t="shared" ref="F5:F7" si="0">C5*E5</f>
        <v>0</v>
      </c>
    </row>
    <row r="6" spans="1:6" x14ac:dyDescent="0.2">
      <c r="B6" s="53"/>
      <c r="C6" s="85"/>
      <c r="F6" s="69">
        <f t="shared" si="0"/>
        <v>0</v>
      </c>
    </row>
    <row r="7" spans="1:6" x14ac:dyDescent="0.2">
      <c r="A7" s="48" t="s">
        <v>454</v>
      </c>
      <c r="B7" s="51" t="s">
        <v>109</v>
      </c>
      <c r="C7" s="85"/>
      <c r="E7" s="68"/>
      <c r="F7" s="69">
        <f t="shared" si="0"/>
        <v>0</v>
      </c>
    </row>
    <row r="8" spans="1:6" x14ac:dyDescent="0.2">
      <c r="A8" s="47" t="s">
        <v>9</v>
      </c>
      <c r="B8" s="52" t="s">
        <v>547</v>
      </c>
      <c r="C8" s="85">
        <v>3932</v>
      </c>
      <c r="D8" s="24" t="s">
        <v>10</v>
      </c>
      <c r="E8" s="68"/>
      <c r="F8" s="69"/>
    </row>
    <row r="9" spans="1:6" x14ac:dyDescent="0.2">
      <c r="A9" s="47" t="s">
        <v>11</v>
      </c>
      <c r="B9" s="52" t="s">
        <v>121</v>
      </c>
      <c r="C9" s="113">
        <f>113*59</f>
        <v>6667</v>
      </c>
      <c r="D9" s="24" t="s">
        <v>8</v>
      </c>
      <c r="E9" s="68">
        <v>0</v>
      </c>
      <c r="F9" s="69">
        <f t="shared" ref="F9:F16" si="1">C9*E9</f>
        <v>0</v>
      </c>
    </row>
    <row r="10" spans="1:6" x14ac:dyDescent="0.2">
      <c r="B10" s="52"/>
      <c r="C10" s="113"/>
      <c r="E10" s="68"/>
      <c r="F10" s="69">
        <f t="shared" si="1"/>
        <v>0</v>
      </c>
    </row>
    <row r="11" spans="1:6" ht="25.5" x14ac:dyDescent="0.2">
      <c r="B11" s="57" t="s">
        <v>18</v>
      </c>
      <c r="C11" s="113"/>
      <c r="E11" s="68"/>
      <c r="F11" s="69">
        <f t="shared" si="1"/>
        <v>0</v>
      </c>
    </row>
    <row r="12" spans="1:6" x14ac:dyDescent="0.2">
      <c r="C12" s="113"/>
      <c r="E12" s="68"/>
      <c r="F12" s="69">
        <f t="shared" si="1"/>
        <v>0</v>
      </c>
    </row>
    <row r="13" spans="1:6" x14ac:dyDescent="0.2">
      <c r="A13" s="47" t="s">
        <v>12</v>
      </c>
      <c r="B13" s="58"/>
      <c r="C13" s="113"/>
      <c r="E13" s="68"/>
      <c r="F13" s="69">
        <f t="shared" si="1"/>
        <v>0</v>
      </c>
    </row>
    <row r="14" spans="1:6" x14ac:dyDescent="0.2">
      <c r="A14" s="47" t="s">
        <v>14</v>
      </c>
      <c r="B14" s="59"/>
      <c r="C14" s="113"/>
      <c r="E14" s="68"/>
      <c r="F14" s="69">
        <f t="shared" si="1"/>
        <v>0</v>
      </c>
    </row>
    <row r="15" spans="1:6" x14ac:dyDescent="0.2">
      <c r="A15" s="47" t="s">
        <v>24</v>
      </c>
      <c r="B15" s="59"/>
      <c r="C15" s="113"/>
      <c r="E15" s="68"/>
      <c r="F15" s="69">
        <f t="shared" si="1"/>
        <v>0</v>
      </c>
    </row>
    <row r="16" spans="1:6" x14ac:dyDescent="0.2">
      <c r="A16" s="47" t="s">
        <v>25</v>
      </c>
      <c r="B16" s="59"/>
      <c r="C16" s="113"/>
      <c r="E16" s="68"/>
      <c r="F16" s="69">
        <f t="shared" si="1"/>
        <v>0</v>
      </c>
    </row>
    <row r="17" spans="1:7" x14ac:dyDescent="0.2">
      <c r="B17" s="52"/>
      <c r="C17" s="113"/>
      <c r="E17" s="68"/>
      <c r="F17" s="69"/>
    </row>
    <row r="18" spans="1:7" x14ac:dyDescent="0.2">
      <c r="B18" s="61" t="s">
        <v>453</v>
      </c>
      <c r="C18" s="114" t="str">
        <f>A7</f>
        <v>1</v>
      </c>
      <c r="E18" s="68"/>
      <c r="F18" s="70">
        <f>SUM(F8:F17)</f>
        <v>0</v>
      </c>
    </row>
    <row r="19" spans="1:7" x14ac:dyDescent="0.2">
      <c r="B19" s="52"/>
      <c r="C19" s="113"/>
      <c r="E19" s="68"/>
      <c r="F19" s="69"/>
    </row>
    <row r="20" spans="1:7" x14ac:dyDescent="0.2">
      <c r="A20" s="48" t="s">
        <v>461</v>
      </c>
      <c r="B20" s="51" t="s">
        <v>103</v>
      </c>
      <c r="E20" s="68"/>
      <c r="F20" s="70"/>
    </row>
    <row r="21" spans="1:7" x14ac:dyDescent="0.2">
      <c r="B21" s="52"/>
      <c r="E21" s="68"/>
      <c r="F21" s="69"/>
    </row>
    <row r="22" spans="1:7" x14ac:dyDescent="0.2">
      <c r="A22" s="48"/>
      <c r="B22" s="54" t="s">
        <v>124</v>
      </c>
      <c r="E22" s="68"/>
      <c r="F22" s="70"/>
    </row>
    <row r="23" spans="1:7" x14ac:dyDescent="0.2">
      <c r="A23" s="47" t="s">
        <v>16</v>
      </c>
      <c r="B23" s="52" t="s">
        <v>222</v>
      </c>
      <c r="C23" s="113">
        <v>157</v>
      </c>
      <c r="D23" s="24" t="s">
        <v>8</v>
      </c>
      <c r="E23" s="68"/>
      <c r="F23" s="69">
        <f>C23*E23</f>
        <v>0</v>
      </c>
    </row>
    <row r="24" spans="1:7" x14ac:dyDescent="0.2">
      <c r="A24" s="47" t="s">
        <v>17</v>
      </c>
      <c r="B24" s="52" t="s">
        <v>251</v>
      </c>
      <c r="C24" s="113">
        <f>50+129</f>
        <v>179</v>
      </c>
      <c r="D24" s="24" t="s">
        <v>8</v>
      </c>
      <c r="E24" s="68"/>
      <c r="F24" s="69">
        <f t="shared" ref="F24:F39" si="2">C24*E24</f>
        <v>0</v>
      </c>
    </row>
    <row r="25" spans="1:7" x14ac:dyDescent="0.2">
      <c r="A25" s="47" t="s">
        <v>34</v>
      </c>
      <c r="B25" s="52" t="s">
        <v>252</v>
      </c>
      <c r="C25" s="115">
        <v>347</v>
      </c>
      <c r="D25" s="24" t="s">
        <v>8</v>
      </c>
      <c r="E25" s="68"/>
      <c r="F25" s="69">
        <f t="shared" si="2"/>
        <v>0</v>
      </c>
    </row>
    <row r="26" spans="1:7" x14ac:dyDescent="0.2">
      <c r="A26" s="47" t="s">
        <v>35</v>
      </c>
      <c r="B26" s="52" t="s">
        <v>253</v>
      </c>
      <c r="C26" s="113">
        <v>48.35</v>
      </c>
      <c r="D26" s="24" t="s">
        <v>8</v>
      </c>
      <c r="E26" s="68"/>
      <c r="F26" s="69">
        <f t="shared" si="2"/>
        <v>0</v>
      </c>
    </row>
    <row r="27" spans="1:7" x14ac:dyDescent="0.2">
      <c r="B27" s="52"/>
      <c r="C27" s="113"/>
      <c r="E27" s="68"/>
      <c r="F27" s="69">
        <f t="shared" si="2"/>
        <v>0</v>
      </c>
    </row>
    <row r="28" spans="1:7" x14ac:dyDescent="0.2">
      <c r="B28" s="54" t="s">
        <v>604</v>
      </c>
      <c r="C28" s="113"/>
      <c r="E28" s="68"/>
      <c r="F28" s="69">
        <f t="shared" si="2"/>
        <v>0</v>
      </c>
    </row>
    <row r="29" spans="1:7" x14ac:dyDescent="0.2">
      <c r="A29" s="47" t="s">
        <v>36</v>
      </c>
      <c r="B29" s="52" t="s">
        <v>222</v>
      </c>
      <c r="C29" s="116">
        <f>(350+3250+3580+2150)*0.001</f>
        <v>9.33</v>
      </c>
      <c r="D29" s="24" t="s">
        <v>218</v>
      </c>
      <c r="E29" s="68"/>
      <c r="F29" s="69">
        <f t="shared" si="2"/>
        <v>0</v>
      </c>
      <c r="G29" s="6"/>
    </row>
    <row r="30" spans="1:7" x14ac:dyDescent="0.2">
      <c r="A30" s="47" t="s">
        <v>37</v>
      </c>
      <c r="B30" s="52" t="s">
        <v>223</v>
      </c>
      <c r="C30" s="116">
        <f>(1500+1000+1400+5300+15400)*0.001</f>
        <v>24.6</v>
      </c>
      <c r="D30" s="24" t="s">
        <v>218</v>
      </c>
      <c r="E30" s="68"/>
      <c r="F30" s="69">
        <f t="shared" si="2"/>
        <v>0</v>
      </c>
    </row>
    <row r="31" spans="1:7" x14ac:dyDescent="0.2">
      <c r="A31" s="47" t="s">
        <v>38</v>
      </c>
      <c r="B31" s="52" t="s">
        <v>252</v>
      </c>
      <c r="C31" s="116">
        <f>(22800+20500)*0.001</f>
        <v>43.300000000000004</v>
      </c>
      <c r="D31" s="24" t="s">
        <v>218</v>
      </c>
      <c r="E31" s="68"/>
      <c r="F31" s="69">
        <f t="shared" si="2"/>
        <v>0</v>
      </c>
    </row>
    <row r="32" spans="1:7" x14ac:dyDescent="0.2">
      <c r="A32" s="47" t="s">
        <v>94</v>
      </c>
      <c r="B32" s="52" t="s">
        <v>253</v>
      </c>
      <c r="C32" s="116">
        <f>(850+200)*0.001</f>
        <v>1.05</v>
      </c>
      <c r="D32" s="24" t="s">
        <v>218</v>
      </c>
      <c r="E32" s="68"/>
      <c r="F32" s="69">
        <f t="shared" si="2"/>
        <v>0</v>
      </c>
    </row>
    <row r="33" spans="1:6" x14ac:dyDescent="0.2">
      <c r="B33" s="52"/>
      <c r="C33" s="116"/>
      <c r="E33" s="68"/>
      <c r="F33" s="69">
        <f t="shared" si="2"/>
        <v>0</v>
      </c>
    </row>
    <row r="34" spans="1:6" ht="25.5" x14ac:dyDescent="0.2">
      <c r="B34" s="57" t="s">
        <v>18</v>
      </c>
      <c r="C34" s="116"/>
      <c r="E34" s="68"/>
      <c r="F34" s="69">
        <f t="shared" si="2"/>
        <v>0</v>
      </c>
    </row>
    <row r="35" spans="1:6" x14ac:dyDescent="0.2">
      <c r="C35" s="116"/>
      <c r="E35" s="68"/>
      <c r="F35" s="69">
        <f t="shared" si="2"/>
        <v>0</v>
      </c>
    </row>
    <row r="36" spans="1:6" x14ac:dyDescent="0.2">
      <c r="A36" s="47" t="s">
        <v>95</v>
      </c>
      <c r="B36" s="58"/>
      <c r="C36" s="116"/>
      <c r="E36" s="68"/>
      <c r="F36" s="69">
        <f t="shared" si="2"/>
        <v>0</v>
      </c>
    </row>
    <row r="37" spans="1:6" x14ac:dyDescent="0.2">
      <c r="A37" s="47" t="s">
        <v>96</v>
      </c>
      <c r="B37" s="59"/>
      <c r="C37" s="116"/>
      <c r="E37" s="68"/>
      <c r="F37" s="69">
        <f t="shared" si="2"/>
        <v>0</v>
      </c>
    </row>
    <row r="38" spans="1:6" x14ac:dyDescent="0.2">
      <c r="A38" s="47" t="s">
        <v>97</v>
      </c>
      <c r="B38" s="59"/>
      <c r="C38" s="116"/>
      <c r="E38" s="68"/>
      <c r="F38" s="69">
        <f t="shared" si="2"/>
        <v>0</v>
      </c>
    </row>
    <row r="39" spans="1:6" x14ac:dyDescent="0.2">
      <c r="A39" s="47" t="s">
        <v>98</v>
      </c>
      <c r="B39" s="59"/>
      <c r="C39" s="113"/>
      <c r="E39" s="68"/>
      <c r="F39" s="69">
        <f t="shared" si="2"/>
        <v>0</v>
      </c>
    </row>
    <row r="40" spans="1:6" x14ac:dyDescent="0.2">
      <c r="B40" s="60"/>
      <c r="C40" s="113"/>
      <c r="E40" s="68"/>
      <c r="F40" s="69"/>
    </row>
    <row r="41" spans="1:6" x14ac:dyDescent="0.2">
      <c r="B41" s="61" t="s">
        <v>453</v>
      </c>
      <c r="C41" s="114" t="str">
        <f>A20</f>
        <v>2</v>
      </c>
      <c r="E41" s="68"/>
      <c r="F41" s="70">
        <f>SUM(F28:F39)</f>
        <v>0</v>
      </c>
    </row>
    <row r="42" spans="1:6" x14ac:dyDescent="0.2">
      <c r="E42" s="68"/>
      <c r="F42" s="69"/>
    </row>
    <row r="43" spans="1:6" x14ac:dyDescent="0.2">
      <c r="A43" s="48" t="s">
        <v>462</v>
      </c>
      <c r="B43" s="51" t="s">
        <v>607</v>
      </c>
      <c r="E43" s="68"/>
      <c r="F43" s="70"/>
    </row>
    <row r="44" spans="1:6" ht="25.5" x14ac:dyDescent="0.2">
      <c r="A44" s="48"/>
      <c r="B44" s="120" t="s">
        <v>525</v>
      </c>
      <c r="E44" s="68"/>
      <c r="F44" s="70"/>
    </row>
    <row r="45" spans="1:6" x14ac:dyDescent="0.2">
      <c r="A45" s="48"/>
      <c r="B45" s="51"/>
      <c r="E45" s="68"/>
      <c r="F45" s="70"/>
    </row>
    <row r="46" spans="1:6" x14ac:dyDescent="0.2">
      <c r="A46" s="47" t="s">
        <v>39</v>
      </c>
      <c r="B46" s="50" t="s">
        <v>522</v>
      </c>
      <c r="C46" s="113">
        <v>119</v>
      </c>
      <c r="D46" s="24" t="s">
        <v>218</v>
      </c>
      <c r="E46" s="68"/>
      <c r="F46" s="69">
        <f>C46*E46</f>
        <v>0</v>
      </c>
    </row>
    <row r="47" spans="1:6" x14ac:dyDescent="0.2">
      <c r="A47" s="47" t="s">
        <v>40</v>
      </c>
      <c r="B47" s="52" t="s">
        <v>219</v>
      </c>
      <c r="C47" s="113">
        <v>18.5</v>
      </c>
      <c r="D47" s="24" t="s">
        <v>218</v>
      </c>
      <c r="E47" s="68"/>
      <c r="F47" s="69">
        <f t="shared" ref="F47:F63" si="3">C47*E47</f>
        <v>0</v>
      </c>
    </row>
    <row r="48" spans="1:6" x14ac:dyDescent="0.2">
      <c r="A48" s="47" t="s">
        <v>41</v>
      </c>
      <c r="B48" s="52" t="s">
        <v>220</v>
      </c>
      <c r="C48" s="113">
        <v>12.5</v>
      </c>
      <c r="D48" s="24" t="s">
        <v>218</v>
      </c>
      <c r="E48" s="68"/>
      <c r="F48" s="69">
        <f t="shared" si="3"/>
        <v>0</v>
      </c>
    </row>
    <row r="49" spans="1:6" x14ac:dyDescent="0.2">
      <c r="B49" s="52"/>
      <c r="C49" s="113"/>
      <c r="E49" s="68"/>
      <c r="F49" s="69"/>
    </row>
    <row r="50" spans="1:6" x14ac:dyDescent="0.2">
      <c r="B50" s="54" t="s">
        <v>126</v>
      </c>
      <c r="C50" s="113"/>
      <c r="E50" s="68"/>
      <c r="F50" s="69">
        <f t="shared" si="3"/>
        <v>0</v>
      </c>
    </row>
    <row r="51" spans="1:6" x14ac:dyDescent="0.2">
      <c r="A51" s="47" t="s">
        <v>42</v>
      </c>
      <c r="B51" s="52" t="s">
        <v>523</v>
      </c>
      <c r="C51" s="113">
        <v>1</v>
      </c>
      <c r="D51" s="24" t="s">
        <v>125</v>
      </c>
      <c r="E51" s="68"/>
      <c r="F51" s="69">
        <f t="shared" si="3"/>
        <v>0</v>
      </c>
    </row>
    <row r="52" spans="1:6" x14ac:dyDescent="0.2">
      <c r="A52" s="47" t="s">
        <v>43</v>
      </c>
      <c r="B52" s="52" t="s">
        <v>524</v>
      </c>
      <c r="C52" s="113">
        <v>1</v>
      </c>
      <c r="D52" s="24" t="s">
        <v>125</v>
      </c>
      <c r="E52" s="68"/>
      <c r="F52" s="69">
        <f t="shared" si="3"/>
        <v>0</v>
      </c>
    </row>
    <row r="53" spans="1:6" ht="25.5" x14ac:dyDescent="0.2">
      <c r="A53" s="47" t="s">
        <v>44</v>
      </c>
      <c r="B53" s="90" t="s">
        <v>548</v>
      </c>
      <c r="C53" s="113">
        <v>2</v>
      </c>
      <c r="D53" s="24" t="s">
        <v>125</v>
      </c>
      <c r="E53" s="68"/>
      <c r="F53" s="69">
        <f t="shared" si="3"/>
        <v>0</v>
      </c>
    </row>
    <row r="54" spans="1:6" x14ac:dyDescent="0.2">
      <c r="A54" s="47" t="s">
        <v>45</v>
      </c>
      <c r="B54" s="52" t="s">
        <v>549</v>
      </c>
      <c r="C54" s="113">
        <v>1</v>
      </c>
      <c r="D54" s="24" t="s">
        <v>125</v>
      </c>
      <c r="E54" s="68"/>
      <c r="F54" s="69">
        <f t="shared" si="3"/>
        <v>0</v>
      </c>
    </row>
    <row r="55" spans="1:6" x14ac:dyDescent="0.2">
      <c r="A55" s="47" t="s">
        <v>46</v>
      </c>
      <c r="B55" s="52" t="s">
        <v>550</v>
      </c>
      <c r="C55" s="113">
        <v>2</v>
      </c>
      <c r="D55" s="24" t="s">
        <v>125</v>
      </c>
      <c r="E55" s="68"/>
      <c r="F55" s="69">
        <f t="shared" si="3"/>
        <v>0</v>
      </c>
    </row>
    <row r="56" spans="1:6" x14ac:dyDescent="0.2">
      <c r="A56" s="47" t="s">
        <v>47</v>
      </c>
      <c r="B56" s="52" t="s">
        <v>551</v>
      </c>
      <c r="C56" s="113">
        <v>2</v>
      </c>
      <c r="D56" s="24" t="s">
        <v>125</v>
      </c>
      <c r="E56" s="68"/>
      <c r="F56" s="69">
        <f t="shared" si="3"/>
        <v>0</v>
      </c>
    </row>
    <row r="57" spans="1:6" x14ac:dyDescent="0.2">
      <c r="B57" s="52"/>
      <c r="C57" s="113"/>
      <c r="E57" s="68"/>
      <c r="F57" s="69">
        <f t="shared" si="3"/>
        <v>0</v>
      </c>
    </row>
    <row r="58" spans="1:6" ht="25.5" x14ac:dyDescent="0.2">
      <c r="B58" s="57" t="s">
        <v>18</v>
      </c>
      <c r="C58" s="113"/>
      <c r="E58" s="68"/>
      <c r="F58" s="69">
        <f t="shared" si="3"/>
        <v>0</v>
      </c>
    </row>
    <row r="59" spans="1:6" x14ac:dyDescent="0.2">
      <c r="C59" s="113"/>
      <c r="E59" s="68"/>
      <c r="F59" s="69">
        <f t="shared" si="3"/>
        <v>0</v>
      </c>
    </row>
    <row r="60" spans="1:6" x14ac:dyDescent="0.2">
      <c r="A60" s="47" t="s">
        <v>48</v>
      </c>
      <c r="B60" s="58"/>
      <c r="C60" s="113"/>
      <c r="E60" s="68"/>
      <c r="F60" s="69">
        <f t="shared" si="3"/>
        <v>0</v>
      </c>
    </row>
    <row r="61" spans="1:6" x14ac:dyDescent="0.2">
      <c r="A61" s="47" t="s">
        <v>49</v>
      </c>
      <c r="B61" s="59"/>
      <c r="C61" s="113"/>
      <c r="E61" s="68"/>
      <c r="F61" s="69">
        <f t="shared" si="3"/>
        <v>0</v>
      </c>
    </row>
    <row r="62" spans="1:6" x14ac:dyDescent="0.2">
      <c r="A62" s="47" t="s">
        <v>50</v>
      </c>
      <c r="B62" s="59"/>
      <c r="C62" s="113"/>
      <c r="E62" s="68"/>
      <c r="F62" s="69">
        <f t="shared" si="3"/>
        <v>0</v>
      </c>
    </row>
    <row r="63" spans="1:6" x14ac:dyDescent="0.2">
      <c r="A63" s="47" t="s">
        <v>51</v>
      </c>
      <c r="B63" s="59"/>
      <c r="C63" s="113"/>
      <c r="E63" s="68"/>
      <c r="F63" s="69">
        <f t="shared" si="3"/>
        <v>0</v>
      </c>
    </row>
    <row r="64" spans="1:6" x14ac:dyDescent="0.2">
      <c r="B64" s="52"/>
      <c r="E64" s="68"/>
      <c r="F64" s="69"/>
    </row>
    <row r="65" spans="1:6" x14ac:dyDescent="0.2">
      <c r="B65" s="61" t="s">
        <v>453</v>
      </c>
      <c r="C65" s="114" t="str">
        <f>A43</f>
        <v>3</v>
      </c>
      <c r="E65" s="68"/>
      <c r="F65" s="70">
        <f>SUM(F42:F64)</f>
        <v>0</v>
      </c>
    </row>
    <row r="66" spans="1:6" x14ac:dyDescent="0.2">
      <c r="B66" s="61"/>
      <c r="C66" s="113"/>
      <c r="E66" s="68"/>
      <c r="F66" s="70"/>
    </row>
    <row r="67" spans="1:6" x14ac:dyDescent="0.2">
      <c r="A67" s="48" t="s">
        <v>463</v>
      </c>
      <c r="B67" s="51" t="s">
        <v>104</v>
      </c>
      <c r="E67" s="68"/>
      <c r="F67" s="70">
        <f>SUM(F68:F73)</f>
        <v>0</v>
      </c>
    </row>
    <row r="68" spans="1:6" x14ac:dyDescent="0.2">
      <c r="A68" s="47" t="s">
        <v>52</v>
      </c>
      <c r="B68" s="52" t="s">
        <v>527</v>
      </c>
      <c r="C68" s="113">
        <v>2569</v>
      </c>
      <c r="D68" s="24" t="s">
        <v>10</v>
      </c>
      <c r="E68" s="68"/>
      <c r="F68" s="69">
        <f t="shared" ref="F68" si="4">C68*E68</f>
        <v>0</v>
      </c>
    </row>
    <row r="69" spans="1:6" x14ac:dyDescent="0.2">
      <c r="A69" s="47" t="s">
        <v>53</v>
      </c>
      <c r="B69" s="52" t="s">
        <v>553</v>
      </c>
      <c r="C69" s="113">
        <v>160.91999999999999</v>
      </c>
      <c r="D69" s="24" t="s">
        <v>123</v>
      </c>
      <c r="E69" s="68"/>
      <c r="F69" s="69">
        <f t="shared" ref="F69:F81" si="5">C69*E69</f>
        <v>0</v>
      </c>
    </row>
    <row r="70" spans="1:6" x14ac:dyDescent="0.2">
      <c r="A70" s="47" t="s">
        <v>54</v>
      </c>
      <c r="B70" s="52" t="s">
        <v>552</v>
      </c>
      <c r="C70" s="113">
        <v>3046</v>
      </c>
      <c r="D70" s="24" t="s">
        <v>10</v>
      </c>
      <c r="E70" s="68"/>
      <c r="F70" s="69">
        <f t="shared" si="5"/>
        <v>0</v>
      </c>
    </row>
    <row r="71" spans="1:6" x14ac:dyDescent="0.2">
      <c r="A71" s="47" t="s">
        <v>55</v>
      </c>
      <c r="B71" s="52" t="s">
        <v>554</v>
      </c>
      <c r="C71" s="115">
        <v>246</v>
      </c>
      <c r="D71" s="24" t="s">
        <v>123</v>
      </c>
      <c r="E71" s="68"/>
      <c r="F71" s="69"/>
    </row>
    <row r="72" spans="1:6" x14ac:dyDescent="0.2">
      <c r="A72" s="47" t="s">
        <v>56</v>
      </c>
      <c r="B72" s="52" t="s">
        <v>538</v>
      </c>
      <c r="C72" s="113">
        <v>10.6</v>
      </c>
      <c r="D72" s="24" t="s">
        <v>10</v>
      </c>
      <c r="E72" s="68"/>
      <c r="F72" s="69">
        <f t="shared" si="5"/>
        <v>0</v>
      </c>
    </row>
    <row r="73" spans="1:6" x14ac:dyDescent="0.2">
      <c r="A73" s="47" t="s">
        <v>57</v>
      </c>
      <c r="B73" s="52" t="s">
        <v>526</v>
      </c>
      <c r="C73" s="113">
        <v>122.4</v>
      </c>
      <c r="D73" s="24" t="s">
        <v>10</v>
      </c>
      <c r="E73" s="68"/>
      <c r="F73" s="69">
        <f t="shared" si="5"/>
        <v>0</v>
      </c>
    </row>
    <row r="74" spans="1:6" x14ac:dyDescent="0.2">
      <c r="A74" s="47" t="s">
        <v>58</v>
      </c>
      <c r="B74" s="52" t="s">
        <v>528</v>
      </c>
      <c r="C74" s="115"/>
      <c r="D74" s="24" t="s">
        <v>529</v>
      </c>
      <c r="E74" s="68"/>
      <c r="F74" s="69">
        <f t="shared" si="5"/>
        <v>0</v>
      </c>
    </row>
    <row r="75" spans="1:6" x14ac:dyDescent="0.2">
      <c r="B75" s="52"/>
      <c r="C75" s="115"/>
      <c r="E75" s="68"/>
      <c r="F75" s="69"/>
    </row>
    <row r="76" spans="1:6" ht="25.5" x14ac:dyDescent="0.2">
      <c r="B76" s="57" t="s">
        <v>18</v>
      </c>
      <c r="C76" s="113"/>
      <c r="E76" s="68"/>
      <c r="F76" s="69">
        <f t="shared" si="5"/>
        <v>0</v>
      </c>
    </row>
    <row r="77" spans="1:6" x14ac:dyDescent="0.2">
      <c r="C77" s="113"/>
      <c r="E77" s="68"/>
      <c r="F77" s="69">
        <f t="shared" si="5"/>
        <v>0</v>
      </c>
    </row>
    <row r="78" spans="1:6" x14ac:dyDescent="0.2">
      <c r="A78" s="47" t="s">
        <v>99</v>
      </c>
      <c r="B78" s="58"/>
      <c r="C78" s="113"/>
      <c r="E78" s="68"/>
      <c r="F78" s="69">
        <f t="shared" si="5"/>
        <v>0</v>
      </c>
    </row>
    <row r="79" spans="1:6" x14ac:dyDescent="0.2">
      <c r="A79" s="47" t="s">
        <v>100</v>
      </c>
      <c r="B79" s="59"/>
      <c r="C79" s="113"/>
      <c r="E79" s="68"/>
      <c r="F79" s="69">
        <f t="shared" si="5"/>
        <v>0</v>
      </c>
    </row>
    <row r="80" spans="1:6" x14ac:dyDescent="0.2">
      <c r="A80" s="47" t="s">
        <v>101</v>
      </c>
      <c r="B80" s="59"/>
      <c r="C80" s="113"/>
      <c r="E80" s="68"/>
      <c r="F80" s="69">
        <f t="shared" si="5"/>
        <v>0</v>
      </c>
    </row>
    <row r="81" spans="1:7" x14ac:dyDescent="0.2">
      <c r="A81" s="47" t="s">
        <v>355</v>
      </c>
      <c r="B81" s="59"/>
      <c r="C81" s="113"/>
      <c r="E81" s="68"/>
      <c r="F81" s="69">
        <f t="shared" si="5"/>
        <v>0</v>
      </c>
    </row>
    <row r="82" spans="1:7" x14ac:dyDescent="0.2">
      <c r="B82" s="60"/>
      <c r="C82" s="113"/>
      <c r="E82" s="68"/>
      <c r="F82" s="69"/>
    </row>
    <row r="83" spans="1:7" x14ac:dyDescent="0.2">
      <c r="B83" s="61" t="s">
        <v>453</v>
      </c>
      <c r="C83" s="114" t="str">
        <f>A67</f>
        <v>4</v>
      </c>
      <c r="E83" s="68"/>
      <c r="F83" s="70">
        <f>SUM(F60:F81)</f>
        <v>0</v>
      </c>
    </row>
    <row r="84" spans="1:7" x14ac:dyDescent="0.2">
      <c r="B84" s="52"/>
      <c r="E84" s="68"/>
      <c r="F84" s="69"/>
    </row>
    <row r="85" spans="1:7" x14ac:dyDescent="0.2">
      <c r="A85" s="48" t="s">
        <v>21</v>
      </c>
      <c r="B85" s="51" t="s">
        <v>531</v>
      </c>
      <c r="E85" s="68"/>
      <c r="F85" s="70"/>
      <c r="G85" s="129"/>
    </row>
    <row r="86" spans="1:7" x14ac:dyDescent="0.2">
      <c r="A86" s="47" t="s">
        <v>59</v>
      </c>
      <c r="B86" s="52" t="s">
        <v>533</v>
      </c>
      <c r="C86" s="113">
        <v>920</v>
      </c>
      <c r="D86" s="24" t="s">
        <v>10</v>
      </c>
      <c r="E86" s="68"/>
      <c r="F86" s="69">
        <f t="shared" ref="F86" si="6">C86*E86</f>
        <v>0</v>
      </c>
    </row>
    <row r="87" spans="1:7" x14ac:dyDescent="0.2">
      <c r="A87" s="47" t="s">
        <v>60</v>
      </c>
      <c r="B87" s="52" t="s">
        <v>534</v>
      </c>
      <c r="C87" s="113">
        <v>437</v>
      </c>
      <c r="D87" s="24" t="s">
        <v>10</v>
      </c>
      <c r="E87" s="68"/>
      <c r="F87" s="69">
        <f t="shared" ref="F87:F93" si="7">C87*E87</f>
        <v>0</v>
      </c>
    </row>
    <row r="88" spans="1:7" x14ac:dyDescent="0.2">
      <c r="A88" s="47" t="s">
        <v>61</v>
      </c>
      <c r="B88" s="52" t="s">
        <v>535</v>
      </c>
      <c r="C88" s="113">
        <v>40</v>
      </c>
      <c r="D88" s="24" t="s">
        <v>10</v>
      </c>
      <c r="E88" s="68"/>
      <c r="F88" s="69">
        <f t="shared" si="7"/>
        <v>0</v>
      </c>
    </row>
    <row r="89" spans="1:7" x14ac:dyDescent="0.2">
      <c r="A89" s="47" t="s">
        <v>62</v>
      </c>
      <c r="B89" s="52" t="s">
        <v>560</v>
      </c>
      <c r="C89" s="115">
        <v>688</v>
      </c>
      <c r="D89" s="24" t="s">
        <v>10</v>
      </c>
      <c r="E89" s="68"/>
      <c r="F89" s="69">
        <f t="shared" ref="F89" si="8">C89*E89</f>
        <v>0</v>
      </c>
    </row>
    <row r="90" spans="1:7" x14ac:dyDescent="0.2">
      <c r="A90" s="47" t="s">
        <v>63</v>
      </c>
      <c r="B90" s="52" t="s">
        <v>555</v>
      </c>
      <c r="C90" s="115">
        <f>(C86+C87+C88)*2+130</f>
        <v>2924</v>
      </c>
      <c r="D90" s="24" t="s">
        <v>10</v>
      </c>
      <c r="E90" s="68"/>
      <c r="F90" s="69">
        <f t="shared" si="7"/>
        <v>0</v>
      </c>
    </row>
    <row r="91" spans="1:7" ht="30" customHeight="1" x14ac:dyDescent="0.2">
      <c r="A91" s="47" t="s">
        <v>64</v>
      </c>
      <c r="B91" s="90" t="s">
        <v>556</v>
      </c>
      <c r="C91" s="115">
        <v>172</v>
      </c>
      <c r="D91" s="24" t="s">
        <v>10</v>
      </c>
      <c r="E91" s="68"/>
      <c r="F91" s="69">
        <f t="shared" si="7"/>
        <v>0</v>
      </c>
    </row>
    <row r="92" spans="1:7" x14ac:dyDescent="0.2">
      <c r="A92" s="47" t="s">
        <v>65</v>
      </c>
      <c r="B92" s="52" t="s">
        <v>557</v>
      </c>
      <c r="C92" s="115">
        <f>(C86+C87+C88+C91+C89)*2</f>
        <v>4514</v>
      </c>
      <c r="D92" s="24" t="s">
        <v>10</v>
      </c>
      <c r="E92" s="68"/>
      <c r="F92" s="69">
        <f t="shared" si="7"/>
        <v>0</v>
      </c>
    </row>
    <row r="93" spans="1:7" x14ac:dyDescent="0.2">
      <c r="A93" s="47" t="s">
        <v>66</v>
      </c>
      <c r="B93" s="52" t="s">
        <v>558</v>
      </c>
      <c r="C93" s="115">
        <v>552</v>
      </c>
      <c r="D93" s="24" t="s">
        <v>10</v>
      </c>
      <c r="E93" s="68"/>
      <c r="F93" s="69">
        <f t="shared" si="7"/>
        <v>0</v>
      </c>
    </row>
    <row r="94" spans="1:7" x14ac:dyDescent="0.2">
      <c r="A94" s="47" t="s">
        <v>67</v>
      </c>
      <c r="B94" s="52" t="s">
        <v>559</v>
      </c>
      <c r="C94" s="115">
        <v>36</v>
      </c>
      <c r="D94" s="24" t="s">
        <v>123</v>
      </c>
      <c r="E94" s="68"/>
      <c r="F94" s="69">
        <f t="shared" ref="F94:F103" si="9">C94*E94</f>
        <v>0</v>
      </c>
    </row>
    <row r="95" spans="1:7" ht="38.25" x14ac:dyDescent="0.2">
      <c r="A95" s="47" t="s">
        <v>68</v>
      </c>
      <c r="B95" s="90" t="s">
        <v>611</v>
      </c>
      <c r="C95" s="115">
        <v>808</v>
      </c>
      <c r="D95" s="24" t="s">
        <v>10</v>
      </c>
      <c r="E95" s="68"/>
      <c r="F95" s="69">
        <f t="shared" si="9"/>
        <v>0</v>
      </c>
    </row>
    <row r="96" spans="1:7" x14ac:dyDescent="0.2">
      <c r="A96" s="47" t="s">
        <v>69</v>
      </c>
      <c r="B96" s="52" t="s">
        <v>606</v>
      </c>
      <c r="C96" s="115">
        <v>4</v>
      </c>
      <c r="D96" s="24" t="s">
        <v>10</v>
      </c>
      <c r="E96" s="68"/>
      <c r="F96" s="69">
        <f t="shared" si="9"/>
        <v>0</v>
      </c>
    </row>
    <row r="97" spans="1:6" x14ac:dyDescent="0.2">
      <c r="B97" s="52"/>
      <c r="C97" s="113"/>
      <c r="E97" s="68"/>
      <c r="F97" s="69">
        <f t="shared" si="9"/>
        <v>0</v>
      </c>
    </row>
    <row r="98" spans="1:6" ht="25.5" x14ac:dyDescent="0.2">
      <c r="B98" s="57" t="s">
        <v>18</v>
      </c>
      <c r="C98" s="113"/>
      <c r="E98" s="68"/>
      <c r="F98" s="69">
        <f t="shared" si="9"/>
        <v>0</v>
      </c>
    </row>
    <row r="99" spans="1:6" x14ac:dyDescent="0.2">
      <c r="C99" s="113"/>
      <c r="E99" s="68"/>
      <c r="F99" s="69">
        <f t="shared" si="9"/>
        <v>0</v>
      </c>
    </row>
    <row r="100" spans="1:6" x14ac:dyDescent="0.2">
      <c r="A100" s="47" t="s">
        <v>70</v>
      </c>
      <c r="B100" s="58"/>
      <c r="C100" s="113"/>
      <c r="E100" s="68"/>
      <c r="F100" s="69">
        <f t="shared" si="9"/>
        <v>0</v>
      </c>
    </row>
    <row r="101" spans="1:6" x14ac:dyDescent="0.2">
      <c r="A101" s="47" t="s">
        <v>71</v>
      </c>
      <c r="B101" s="59"/>
      <c r="C101" s="113"/>
      <c r="E101" s="68"/>
      <c r="F101" s="69">
        <f t="shared" si="9"/>
        <v>0</v>
      </c>
    </row>
    <row r="102" spans="1:6" x14ac:dyDescent="0.2">
      <c r="A102" s="47" t="s">
        <v>602</v>
      </c>
      <c r="B102" s="59"/>
      <c r="C102" s="113"/>
      <c r="E102" s="68"/>
      <c r="F102" s="69">
        <f t="shared" si="9"/>
        <v>0</v>
      </c>
    </row>
    <row r="103" spans="1:6" x14ac:dyDescent="0.2">
      <c r="A103" s="47" t="s">
        <v>603</v>
      </c>
      <c r="B103" s="59"/>
      <c r="C103" s="113"/>
      <c r="E103" s="68"/>
      <c r="F103" s="69">
        <f t="shared" si="9"/>
        <v>0</v>
      </c>
    </row>
    <row r="104" spans="1:6" x14ac:dyDescent="0.2">
      <c r="B104" s="60"/>
      <c r="C104" s="113"/>
      <c r="E104" s="68"/>
      <c r="F104" s="69"/>
    </row>
    <row r="105" spans="1:6" x14ac:dyDescent="0.2">
      <c r="B105" s="61" t="s">
        <v>453</v>
      </c>
      <c r="C105" s="114" t="str">
        <f>A85</f>
        <v>5.</v>
      </c>
      <c r="E105" s="68"/>
      <c r="F105" s="70">
        <f>SUM(F84:F103)</f>
        <v>0</v>
      </c>
    </row>
    <row r="106" spans="1:6" x14ac:dyDescent="0.2">
      <c r="B106" s="52"/>
      <c r="E106" s="68"/>
      <c r="F106" s="69"/>
    </row>
    <row r="107" spans="1:6" x14ac:dyDescent="0.2">
      <c r="A107" s="48" t="s">
        <v>22</v>
      </c>
      <c r="B107" s="51" t="s">
        <v>530</v>
      </c>
      <c r="E107" s="68"/>
      <c r="F107" s="70"/>
    </row>
    <row r="108" spans="1:6" x14ac:dyDescent="0.2">
      <c r="A108" s="47" t="s">
        <v>72</v>
      </c>
      <c r="B108" s="52" t="s">
        <v>127</v>
      </c>
      <c r="C108" s="113">
        <v>3542</v>
      </c>
      <c r="D108" s="24" t="s">
        <v>10</v>
      </c>
      <c r="E108" s="68"/>
      <c r="F108" s="69">
        <f t="shared" ref="F108" si="10">C108*E108</f>
        <v>0</v>
      </c>
    </row>
    <row r="109" spans="1:6" x14ac:dyDescent="0.2">
      <c r="A109" s="47" t="s">
        <v>73</v>
      </c>
      <c r="B109" s="52" t="s">
        <v>561</v>
      </c>
      <c r="C109" s="113">
        <v>266</v>
      </c>
      <c r="D109" s="24" t="s">
        <v>10</v>
      </c>
      <c r="E109" s="68"/>
      <c r="F109" s="69">
        <f t="shared" ref="F109:F122" si="11">C109*E109</f>
        <v>0</v>
      </c>
    </row>
    <row r="110" spans="1:6" ht="25.5" x14ac:dyDescent="0.2">
      <c r="A110" s="47" t="s">
        <v>74</v>
      </c>
      <c r="B110" s="90" t="s">
        <v>563</v>
      </c>
      <c r="C110" s="115">
        <v>730</v>
      </c>
      <c r="D110" s="24" t="s">
        <v>10</v>
      </c>
      <c r="E110" s="68"/>
      <c r="F110" s="69">
        <f t="shared" si="11"/>
        <v>0</v>
      </c>
    </row>
    <row r="111" spans="1:6" ht="38.25" x14ac:dyDescent="0.2">
      <c r="A111" s="47" t="s">
        <v>75</v>
      </c>
      <c r="B111" s="90" t="s">
        <v>612</v>
      </c>
      <c r="C111" s="115">
        <v>362</v>
      </c>
      <c r="D111" s="24" t="s">
        <v>10</v>
      </c>
      <c r="E111" s="68"/>
      <c r="F111" s="69"/>
    </row>
    <row r="112" spans="1:6" x14ac:dyDescent="0.2">
      <c r="A112" s="47" t="s">
        <v>76</v>
      </c>
      <c r="B112" s="52" t="s">
        <v>562</v>
      </c>
      <c r="C112" s="115">
        <f>C110</f>
        <v>730</v>
      </c>
      <c r="D112" s="24" t="s">
        <v>10</v>
      </c>
      <c r="E112" s="68"/>
      <c r="F112" s="69"/>
    </row>
    <row r="113" spans="1:6" x14ac:dyDescent="0.2">
      <c r="A113" s="47" t="s">
        <v>77</v>
      </c>
      <c r="B113" s="52" t="s">
        <v>532</v>
      </c>
      <c r="C113" s="115">
        <v>119</v>
      </c>
      <c r="D113" s="24" t="s">
        <v>10</v>
      </c>
      <c r="E113" s="68"/>
      <c r="F113" s="69">
        <f t="shared" si="11"/>
        <v>0</v>
      </c>
    </row>
    <row r="114" spans="1:6" x14ac:dyDescent="0.2">
      <c r="A114" s="47" t="s">
        <v>86</v>
      </c>
      <c r="B114" s="52" t="s">
        <v>564</v>
      </c>
      <c r="C114" s="115">
        <v>130</v>
      </c>
      <c r="D114" s="24" t="s">
        <v>10</v>
      </c>
      <c r="E114" s="68"/>
      <c r="F114" s="69"/>
    </row>
    <row r="115" spans="1:6" x14ac:dyDescent="0.2">
      <c r="B115" s="52"/>
      <c r="C115" s="113"/>
      <c r="E115" s="68"/>
      <c r="F115" s="69">
        <f t="shared" si="11"/>
        <v>0</v>
      </c>
    </row>
    <row r="116" spans="1:6" ht="25.5" x14ac:dyDescent="0.2">
      <c r="B116" s="57" t="s">
        <v>18</v>
      </c>
      <c r="C116" s="113"/>
      <c r="E116" s="68"/>
      <c r="F116" s="69">
        <f t="shared" si="11"/>
        <v>0</v>
      </c>
    </row>
    <row r="117" spans="1:6" x14ac:dyDescent="0.2">
      <c r="C117" s="113"/>
      <c r="E117" s="68"/>
      <c r="F117" s="69">
        <f t="shared" si="11"/>
        <v>0</v>
      </c>
    </row>
    <row r="118" spans="1:6" x14ac:dyDescent="0.2">
      <c r="A118" s="47" t="s">
        <v>221</v>
      </c>
      <c r="B118" s="58"/>
      <c r="C118" s="113"/>
      <c r="E118" s="68"/>
      <c r="F118" s="69">
        <f t="shared" si="11"/>
        <v>0</v>
      </c>
    </row>
    <row r="119" spans="1:6" x14ac:dyDescent="0.2">
      <c r="A119" s="47" t="s">
        <v>244</v>
      </c>
      <c r="B119" s="59"/>
      <c r="C119" s="113"/>
      <c r="E119" s="68"/>
      <c r="F119" s="69">
        <f t="shared" si="11"/>
        <v>0</v>
      </c>
    </row>
    <row r="120" spans="1:6" x14ac:dyDescent="0.2">
      <c r="A120" s="47" t="s">
        <v>245</v>
      </c>
      <c r="B120" s="59"/>
      <c r="C120" s="113"/>
      <c r="E120" s="68"/>
      <c r="F120" s="69">
        <f t="shared" si="11"/>
        <v>0</v>
      </c>
    </row>
    <row r="121" spans="1:6" x14ac:dyDescent="0.2">
      <c r="A121" s="47" t="s">
        <v>312</v>
      </c>
      <c r="B121" s="59"/>
      <c r="C121" s="113"/>
      <c r="E121" s="68"/>
      <c r="F121" s="69">
        <f t="shared" si="11"/>
        <v>0</v>
      </c>
    </row>
    <row r="122" spans="1:6" x14ac:dyDescent="0.2">
      <c r="B122" s="60"/>
      <c r="C122" s="113"/>
      <c r="E122" s="68"/>
      <c r="F122" s="69">
        <f t="shared" si="11"/>
        <v>0</v>
      </c>
    </row>
    <row r="123" spans="1:6" x14ac:dyDescent="0.2">
      <c r="B123" s="61" t="s">
        <v>453</v>
      </c>
      <c r="C123" s="114" t="str">
        <f>A107</f>
        <v>6.</v>
      </c>
      <c r="E123" s="68"/>
      <c r="F123" s="70">
        <f>SUM(F106:F122)</f>
        <v>0</v>
      </c>
    </row>
    <row r="124" spans="1:6" x14ac:dyDescent="0.2">
      <c r="B124" s="52"/>
      <c r="E124" s="68"/>
      <c r="F124" s="69"/>
    </row>
    <row r="125" spans="1:6" x14ac:dyDescent="0.2">
      <c r="A125" s="48" t="s">
        <v>23</v>
      </c>
      <c r="B125" s="51" t="s">
        <v>158</v>
      </c>
      <c r="E125" s="68"/>
      <c r="F125" s="70">
        <f>SUM(F127:F165)</f>
        <v>0</v>
      </c>
    </row>
    <row r="126" spans="1:6" x14ac:dyDescent="0.2">
      <c r="B126" s="125" t="s">
        <v>565</v>
      </c>
      <c r="E126" s="68"/>
      <c r="F126" s="69"/>
    </row>
    <row r="127" spans="1:6" x14ac:dyDescent="0.2">
      <c r="A127" s="47" t="s">
        <v>79</v>
      </c>
      <c r="B127" s="126" t="s">
        <v>128</v>
      </c>
      <c r="C127" s="113">
        <v>6</v>
      </c>
      <c r="D127" s="24" t="s">
        <v>122</v>
      </c>
      <c r="E127" s="68"/>
      <c r="F127" s="69">
        <f t="shared" ref="F127" si="12">C127*E127</f>
        <v>0</v>
      </c>
    </row>
    <row r="128" spans="1:6" x14ac:dyDescent="0.2">
      <c r="A128" s="47" t="s">
        <v>80</v>
      </c>
      <c r="B128" s="126" t="s">
        <v>129</v>
      </c>
      <c r="C128" s="113">
        <v>5</v>
      </c>
      <c r="D128" s="24" t="s">
        <v>122</v>
      </c>
      <c r="E128" s="68"/>
      <c r="F128" s="69">
        <f t="shared" ref="F128:F129" si="13">C128*E128</f>
        <v>0</v>
      </c>
    </row>
    <row r="129" spans="1:6" x14ac:dyDescent="0.2">
      <c r="A129" s="47" t="s">
        <v>81</v>
      </c>
      <c r="B129" s="126" t="s">
        <v>130</v>
      </c>
      <c r="C129" s="113">
        <v>2</v>
      </c>
      <c r="D129" s="24" t="s">
        <v>122</v>
      </c>
      <c r="E129" s="68"/>
      <c r="F129" s="69">
        <f t="shared" si="13"/>
        <v>0</v>
      </c>
    </row>
    <row r="130" spans="1:6" x14ac:dyDescent="0.2">
      <c r="A130" s="47" t="s">
        <v>82</v>
      </c>
      <c r="B130" s="126" t="s">
        <v>131</v>
      </c>
      <c r="C130" s="113">
        <v>1</v>
      </c>
      <c r="D130" s="24" t="s">
        <v>122</v>
      </c>
      <c r="E130" s="68"/>
      <c r="F130" s="69">
        <f t="shared" ref="F130:F173" si="14">C130*E130</f>
        <v>0</v>
      </c>
    </row>
    <row r="131" spans="1:6" x14ac:dyDescent="0.2">
      <c r="A131" s="47" t="s">
        <v>83</v>
      </c>
      <c r="B131" s="126" t="s">
        <v>132</v>
      </c>
      <c r="C131" s="113">
        <v>1</v>
      </c>
      <c r="D131" s="24" t="s">
        <v>122</v>
      </c>
      <c r="E131" s="68"/>
      <c r="F131" s="69">
        <f t="shared" si="14"/>
        <v>0</v>
      </c>
    </row>
    <row r="132" spans="1:6" x14ac:dyDescent="0.2">
      <c r="A132" s="47" t="s">
        <v>84</v>
      </c>
      <c r="B132" s="126" t="s">
        <v>133</v>
      </c>
      <c r="C132" s="113">
        <v>1</v>
      </c>
      <c r="D132" s="24" t="s">
        <v>122</v>
      </c>
      <c r="E132" s="68"/>
      <c r="F132" s="69">
        <f t="shared" si="14"/>
        <v>0</v>
      </c>
    </row>
    <row r="133" spans="1:6" x14ac:dyDescent="0.2">
      <c r="A133" s="47" t="s">
        <v>246</v>
      </c>
      <c r="B133" s="126" t="s">
        <v>134</v>
      </c>
      <c r="C133" s="113">
        <v>1</v>
      </c>
      <c r="D133" s="24" t="s">
        <v>122</v>
      </c>
      <c r="E133" s="68"/>
      <c r="F133" s="69">
        <f t="shared" si="14"/>
        <v>0</v>
      </c>
    </row>
    <row r="134" spans="1:6" x14ac:dyDescent="0.2">
      <c r="A134" s="47" t="s">
        <v>247</v>
      </c>
      <c r="B134" s="126" t="s">
        <v>135</v>
      </c>
      <c r="C134" s="113">
        <v>15</v>
      </c>
      <c r="D134" s="24" t="s">
        <v>122</v>
      </c>
      <c r="E134" s="68"/>
      <c r="F134" s="69">
        <f t="shared" si="14"/>
        <v>0</v>
      </c>
    </row>
    <row r="135" spans="1:6" x14ac:dyDescent="0.2">
      <c r="A135" s="47" t="s">
        <v>254</v>
      </c>
      <c r="B135" s="126" t="s">
        <v>136</v>
      </c>
      <c r="C135" s="113">
        <v>13</v>
      </c>
      <c r="D135" s="24" t="s">
        <v>122</v>
      </c>
      <c r="E135" s="68"/>
      <c r="F135" s="69">
        <f t="shared" si="14"/>
        <v>0</v>
      </c>
    </row>
    <row r="136" spans="1:6" x14ac:dyDescent="0.2">
      <c r="B136" s="125" t="s">
        <v>566</v>
      </c>
      <c r="C136" s="113"/>
      <c r="E136" s="68"/>
      <c r="F136" s="69"/>
    </row>
    <row r="137" spans="1:6" x14ac:dyDescent="0.2">
      <c r="A137" s="47" t="s">
        <v>255</v>
      </c>
      <c r="B137" s="56" t="s">
        <v>137</v>
      </c>
      <c r="C137" s="113">
        <v>2</v>
      </c>
      <c r="D137" s="24" t="s">
        <v>122</v>
      </c>
      <c r="E137" s="68"/>
      <c r="F137" s="69">
        <f t="shared" si="14"/>
        <v>0</v>
      </c>
    </row>
    <row r="138" spans="1:6" x14ac:dyDescent="0.2">
      <c r="A138" s="47" t="s">
        <v>256</v>
      </c>
      <c r="B138" s="56" t="s">
        <v>138</v>
      </c>
      <c r="C138" s="113">
        <v>3</v>
      </c>
      <c r="D138" s="24" t="s">
        <v>122</v>
      </c>
      <c r="E138" s="68"/>
      <c r="F138" s="69">
        <f t="shared" si="14"/>
        <v>0</v>
      </c>
    </row>
    <row r="139" spans="1:6" x14ac:dyDescent="0.2">
      <c r="A139" s="47" t="s">
        <v>257</v>
      </c>
      <c r="B139" s="56" t="s">
        <v>139</v>
      </c>
      <c r="C139" s="113">
        <v>1</v>
      </c>
      <c r="D139" s="24" t="s">
        <v>122</v>
      </c>
      <c r="E139" s="68"/>
      <c r="F139" s="69">
        <f t="shared" si="14"/>
        <v>0</v>
      </c>
    </row>
    <row r="140" spans="1:6" x14ac:dyDescent="0.2">
      <c r="A140" s="47" t="s">
        <v>258</v>
      </c>
      <c r="B140" s="56" t="s">
        <v>161</v>
      </c>
      <c r="C140" s="113">
        <v>504</v>
      </c>
      <c r="D140" s="24" t="s">
        <v>10</v>
      </c>
      <c r="E140" s="68"/>
      <c r="F140" s="69">
        <f t="shared" si="14"/>
        <v>0</v>
      </c>
    </row>
    <row r="141" spans="1:6" x14ac:dyDescent="0.2">
      <c r="B141" s="125" t="s">
        <v>567</v>
      </c>
      <c r="C141" s="113"/>
      <c r="E141" s="68"/>
      <c r="F141" s="69"/>
    </row>
    <row r="142" spans="1:6" x14ac:dyDescent="0.2">
      <c r="A142" s="47" t="s">
        <v>259</v>
      </c>
      <c r="B142" s="56" t="s">
        <v>140</v>
      </c>
      <c r="C142" s="113">
        <v>1</v>
      </c>
      <c r="D142" s="24" t="s">
        <v>122</v>
      </c>
      <c r="E142" s="68"/>
      <c r="F142" s="69">
        <f t="shared" si="14"/>
        <v>0</v>
      </c>
    </row>
    <row r="143" spans="1:6" x14ac:dyDescent="0.2">
      <c r="A143" s="47" t="s">
        <v>260</v>
      </c>
      <c r="B143" s="56" t="s">
        <v>141</v>
      </c>
      <c r="C143" s="113">
        <v>2</v>
      </c>
      <c r="D143" s="24" t="s">
        <v>122</v>
      </c>
      <c r="E143" s="68"/>
      <c r="F143" s="69">
        <f t="shared" si="14"/>
        <v>0</v>
      </c>
    </row>
    <row r="144" spans="1:6" x14ac:dyDescent="0.2">
      <c r="A144" s="47" t="s">
        <v>261</v>
      </c>
      <c r="B144" s="56" t="s">
        <v>142</v>
      </c>
      <c r="C144" s="113">
        <v>2</v>
      </c>
      <c r="D144" s="24" t="s">
        <v>122</v>
      </c>
      <c r="E144" s="68"/>
      <c r="F144" s="69">
        <f t="shared" si="14"/>
        <v>0</v>
      </c>
    </row>
    <row r="145" spans="1:6" x14ac:dyDescent="0.2">
      <c r="A145" s="47" t="s">
        <v>262</v>
      </c>
      <c r="B145" s="56" t="s">
        <v>143</v>
      </c>
      <c r="C145" s="115">
        <f>16+18</f>
        <v>34</v>
      </c>
      <c r="D145" s="24" t="s">
        <v>122</v>
      </c>
      <c r="E145" s="68"/>
      <c r="F145" s="69">
        <f t="shared" si="14"/>
        <v>0</v>
      </c>
    </row>
    <row r="146" spans="1:6" x14ac:dyDescent="0.2">
      <c r="A146" s="47" t="s">
        <v>263</v>
      </c>
      <c r="B146" s="56" t="s">
        <v>144</v>
      </c>
      <c r="C146" s="115">
        <v>1</v>
      </c>
      <c r="D146" s="24" t="s">
        <v>122</v>
      </c>
      <c r="E146" s="68"/>
      <c r="F146" s="69">
        <f t="shared" si="14"/>
        <v>0</v>
      </c>
    </row>
    <row r="147" spans="1:6" x14ac:dyDescent="0.2">
      <c r="A147" s="47" t="s">
        <v>264</v>
      </c>
      <c r="B147" s="56" t="s">
        <v>145</v>
      </c>
      <c r="C147" s="115">
        <f>1+1</f>
        <v>2</v>
      </c>
      <c r="D147" s="24" t="s">
        <v>122</v>
      </c>
      <c r="E147" s="68"/>
      <c r="F147" s="69">
        <f t="shared" si="14"/>
        <v>0</v>
      </c>
    </row>
    <row r="148" spans="1:6" x14ac:dyDescent="0.2">
      <c r="A148" s="47" t="s">
        <v>265</v>
      </c>
      <c r="B148" s="56" t="s">
        <v>146</v>
      </c>
      <c r="C148" s="115">
        <f>15+13</f>
        <v>28</v>
      </c>
      <c r="D148" s="24" t="s">
        <v>122</v>
      </c>
      <c r="E148" s="68"/>
      <c r="F148" s="69">
        <f t="shared" si="14"/>
        <v>0</v>
      </c>
    </row>
    <row r="149" spans="1:6" x14ac:dyDescent="0.2">
      <c r="A149" s="47" t="s">
        <v>266</v>
      </c>
      <c r="B149" s="56" t="s">
        <v>147</v>
      </c>
      <c r="C149" s="115">
        <v>1</v>
      </c>
      <c r="D149" s="24" t="s">
        <v>122</v>
      </c>
      <c r="E149" s="68"/>
      <c r="F149" s="69">
        <f t="shared" si="14"/>
        <v>0</v>
      </c>
    </row>
    <row r="150" spans="1:6" x14ac:dyDescent="0.2">
      <c r="A150" s="47" t="s">
        <v>267</v>
      </c>
      <c r="B150" s="126" t="s">
        <v>148</v>
      </c>
      <c r="C150" s="115">
        <v>1</v>
      </c>
      <c r="D150" s="24" t="s">
        <v>122</v>
      </c>
      <c r="E150" s="68"/>
      <c r="F150" s="69">
        <f t="shared" si="14"/>
        <v>0</v>
      </c>
    </row>
    <row r="151" spans="1:6" x14ac:dyDescent="0.2">
      <c r="A151" s="47" t="s">
        <v>268</v>
      </c>
      <c r="B151" s="56" t="s">
        <v>149</v>
      </c>
      <c r="C151" s="115">
        <v>1</v>
      </c>
      <c r="D151" s="24" t="s">
        <v>122</v>
      </c>
      <c r="E151" s="68"/>
      <c r="F151" s="69">
        <f t="shared" si="14"/>
        <v>0</v>
      </c>
    </row>
    <row r="152" spans="1:6" x14ac:dyDescent="0.2">
      <c r="A152" s="47" t="s">
        <v>269</v>
      </c>
      <c r="B152" s="56" t="s">
        <v>150</v>
      </c>
      <c r="C152" s="115">
        <v>1</v>
      </c>
      <c r="D152" s="24" t="s">
        <v>122</v>
      </c>
      <c r="E152" s="68"/>
      <c r="F152" s="69">
        <f t="shared" si="14"/>
        <v>0</v>
      </c>
    </row>
    <row r="153" spans="1:6" x14ac:dyDescent="0.2">
      <c r="A153" s="47" t="s">
        <v>270</v>
      </c>
      <c r="B153" s="56" t="s">
        <v>151</v>
      </c>
      <c r="C153" s="115">
        <v>1</v>
      </c>
      <c r="D153" s="24" t="s">
        <v>122</v>
      </c>
      <c r="E153" s="68"/>
      <c r="F153" s="69">
        <f t="shared" si="14"/>
        <v>0</v>
      </c>
    </row>
    <row r="154" spans="1:6" x14ac:dyDescent="0.2">
      <c r="A154" s="47" t="s">
        <v>271</v>
      </c>
      <c r="B154" s="56" t="s">
        <v>152</v>
      </c>
      <c r="C154" s="115">
        <f>2+11</f>
        <v>13</v>
      </c>
      <c r="D154" s="24" t="s">
        <v>122</v>
      </c>
      <c r="E154" s="68"/>
      <c r="F154" s="69">
        <f t="shared" si="14"/>
        <v>0</v>
      </c>
    </row>
    <row r="155" spans="1:6" x14ac:dyDescent="0.2">
      <c r="B155" s="121" t="s">
        <v>159</v>
      </c>
      <c r="C155" s="113"/>
      <c r="E155" s="68"/>
      <c r="F155" s="69"/>
    </row>
    <row r="156" spans="1:6" x14ac:dyDescent="0.2">
      <c r="A156" s="47" t="s">
        <v>272</v>
      </c>
      <c r="B156" s="56" t="s">
        <v>153</v>
      </c>
      <c r="C156" s="113">
        <v>1</v>
      </c>
      <c r="D156" s="24" t="s">
        <v>122</v>
      </c>
      <c r="E156" s="68"/>
      <c r="F156" s="69">
        <f t="shared" si="14"/>
        <v>0</v>
      </c>
    </row>
    <row r="157" spans="1:6" x14ac:dyDescent="0.2">
      <c r="A157" s="47" t="s">
        <v>273</v>
      </c>
      <c r="B157" s="56" t="s">
        <v>154</v>
      </c>
      <c r="C157" s="113">
        <v>1</v>
      </c>
      <c r="D157" s="24" t="s">
        <v>122</v>
      </c>
      <c r="E157" s="68"/>
      <c r="F157" s="69">
        <f t="shared" si="14"/>
        <v>0</v>
      </c>
    </row>
    <row r="158" spans="1:6" x14ac:dyDescent="0.2">
      <c r="A158" s="47" t="s">
        <v>274</v>
      </c>
      <c r="B158" s="56" t="s">
        <v>155</v>
      </c>
      <c r="C158" s="113">
        <v>1</v>
      </c>
      <c r="D158" s="24" t="s">
        <v>122</v>
      </c>
      <c r="E158" s="68"/>
      <c r="F158" s="69">
        <f t="shared" si="14"/>
        <v>0</v>
      </c>
    </row>
    <row r="159" spans="1:6" x14ac:dyDescent="0.2">
      <c r="B159" s="125" t="s">
        <v>568</v>
      </c>
      <c r="C159" s="113"/>
      <c r="E159" s="68"/>
      <c r="F159" s="69"/>
    </row>
    <row r="160" spans="1:6" x14ac:dyDescent="0.2">
      <c r="A160" s="47" t="s">
        <v>275</v>
      </c>
      <c r="B160" s="56" t="s">
        <v>156</v>
      </c>
      <c r="C160" s="113">
        <v>1</v>
      </c>
      <c r="D160" s="24" t="s">
        <v>122</v>
      </c>
      <c r="E160" s="68"/>
      <c r="F160" s="69">
        <f t="shared" si="14"/>
        <v>0</v>
      </c>
    </row>
    <row r="161" spans="1:6" x14ac:dyDescent="0.2">
      <c r="A161" s="47" t="s">
        <v>276</v>
      </c>
      <c r="B161" s="56" t="s">
        <v>157</v>
      </c>
      <c r="C161" s="113">
        <v>1</v>
      </c>
      <c r="D161" s="24" t="s">
        <v>122</v>
      </c>
      <c r="E161" s="68"/>
      <c r="F161" s="69">
        <f t="shared" si="14"/>
        <v>0</v>
      </c>
    </row>
    <row r="162" spans="1:6" x14ac:dyDescent="0.2">
      <c r="A162" s="47" t="s">
        <v>277</v>
      </c>
      <c r="B162" s="56" t="s">
        <v>162</v>
      </c>
      <c r="C162" s="113">
        <v>1</v>
      </c>
      <c r="D162" s="24" t="s">
        <v>122</v>
      </c>
      <c r="E162" s="68"/>
      <c r="F162" s="69">
        <f t="shared" si="14"/>
        <v>0</v>
      </c>
    </row>
    <row r="163" spans="1:6" x14ac:dyDescent="0.2">
      <c r="B163" s="121" t="s">
        <v>160</v>
      </c>
      <c r="C163" s="113"/>
      <c r="E163" s="68"/>
      <c r="F163" s="69"/>
    </row>
    <row r="164" spans="1:6" x14ac:dyDescent="0.2">
      <c r="A164" s="47" t="s">
        <v>278</v>
      </c>
      <c r="B164" s="126" t="s">
        <v>569</v>
      </c>
      <c r="C164" s="113">
        <v>174</v>
      </c>
      <c r="D164" s="24" t="s">
        <v>123</v>
      </c>
      <c r="E164" s="68"/>
      <c r="F164" s="69">
        <f t="shared" si="14"/>
        <v>0</v>
      </c>
    </row>
    <row r="165" spans="1:6" x14ac:dyDescent="0.2">
      <c r="A165" s="47" t="s">
        <v>279</v>
      </c>
      <c r="B165" s="126" t="s">
        <v>163</v>
      </c>
      <c r="C165" s="113">
        <f>2*1.68</f>
        <v>3.36</v>
      </c>
      <c r="D165" s="24" t="s">
        <v>10</v>
      </c>
      <c r="E165" s="68"/>
      <c r="F165" s="69">
        <f t="shared" si="14"/>
        <v>0</v>
      </c>
    </row>
    <row r="166" spans="1:6" x14ac:dyDescent="0.2">
      <c r="B166" s="56"/>
      <c r="C166" s="113"/>
      <c r="E166" s="68"/>
      <c r="F166" s="69">
        <f t="shared" si="14"/>
        <v>0</v>
      </c>
    </row>
    <row r="167" spans="1:6" ht="25.5" x14ac:dyDescent="0.2">
      <c r="B167" s="57" t="s">
        <v>18</v>
      </c>
      <c r="C167" s="113"/>
      <c r="E167" s="68"/>
      <c r="F167" s="69">
        <f t="shared" si="14"/>
        <v>0</v>
      </c>
    </row>
    <row r="168" spans="1:6" x14ac:dyDescent="0.2">
      <c r="C168" s="113"/>
      <c r="E168" s="68"/>
      <c r="F168" s="69">
        <f t="shared" si="14"/>
        <v>0</v>
      </c>
    </row>
    <row r="169" spans="1:6" x14ac:dyDescent="0.2">
      <c r="A169" s="47" t="s">
        <v>280</v>
      </c>
      <c r="B169" s="58"/>
      <c r="C169" s="113"/>
      <c r="E169" s="68"/>
      <c r="F169" s="69">
        <f t="shared" si="14"/>
        <v>0</v>
      </c>
    </row>
    <row r="170" spans="1:6" x14ac:dyDescent="0.2">
      <c r="A170" s="47" t="s">
        <v>281</v>
      </c>
      <c r="B170" s="59"/>
      <c r="C170" s="113"/>
      <c r="E170" s="68"/>
      <c r="F170" s="69">
        <f t="shared" si="14"/>
        <v>0</v>
      </c>
    </row>
    <row r="171" spans="1:6" x14ac:dyDescent="0.2">
      <c r="A171" s="47" t="s">
        <v>282</v>
      </c>
      <c r="B171" s="59"/>
      <c r="C171" s="113"/>
      <c r="E171" s="68"/>
      <c r="F171" s="69">
        <f t="shared" si="14"/>
        <v>0</v>
      </c>
    </row>
    <row r="172" spans="1:6" x14ac:dyDescent="0.2">
      <c r="A172" s="47" t="s">
        <v>283</v>
      </c>
      <c r="B172" s="59"/>
      <c r="C172" s="113"/>
      <c r="E172" s="68"/>
      <c r="F172" s="69">
        <f t="shared" si="14"/>
        <v>0</v>
      </c>
    </row>
    <row r="173" spans="1:6" x14ac:dyDescent="0.2">
      <c r="B173" s="56"/>
      <c r="C173" s="113"/>
      <c r="D173" s="20"/>
      <c r="E173" s="68"/>
      <c r="F173" s="69">
        <f t="shared" si="14"/>
        <v>0</v>
      </c>
    </row>
    <row r="174" spans="1:6" x14ac:dyDescent="0.2">
      <c r="B174" s="61" t="s">
        <v>453</v>
      </c>
      <c r="C174" s="114" t="str">
        <f>A125</f>
        <v>7.</v>
      </c>
      <c r="E174" s="68"/>
      <c r="F174" s="70">
        <f>SUM(F160:F173)</f>
        <v>0</v>
      </c>
    </row>
    <row r="175" spans="1:6" x14ac:dyDescent="0.2">
      <c r="B175" s="61"/>
      <c r="C175" s="113"/>
      <c r="E175" s="68"/>
      <c r="F175" s="70"/>
    </row>
    <row r="176" spans="1:6" x14ac:dyDescent="0.2">
      <c r="A176" s="48" t="s">
        <v>85</v>
      </c>
      <c r="B176" s="122" t="s">
        <v>460</v>
      </c>
      <c r="C176" s="113"/>
      <c r="D176" s="20"/>
      <c r="E176" s="68"/>
      <c r="F176" s="70">
        <f>SUM(F177:F179)</f>
        <v>0</v>
      </c>
    </row>
    <row r="177" spans="1:6" x14ac:dyDescent="0.2">
      <c r="A177" s="47" t="s">
        <v>87</v>
      </c>
      <c r="B177" s="56" t="s">
        <v>570</v>
      </c>
      <c r="C177" s="113">
        <v>1</v>
      </c>
      <c r="D177" s="20" t="s">
        <v>122</v>
      </c>
      <c r="E177" s="68"/>
      <c r="F177" s="69">
        <f>C177*E177</f>
        <v>0</v>
      </c>
    </row>
    <row r="178" spans="1:6" x14ac:dyDescent="0.2">
      <c r="A178" s="47" t="s">
        <v>88</v>
      </c>
      <c r="B178" s="56" t="s">
        <v>571</v>
      </c>
      <c r="C178" s="113">
        <v>2</v>
      </c>
      <c r="D178" s="20" t="s">
        <v>122</v>
      </c>
      <c r="E178" s="68"/>
      <c r="F178" s="69">
        <f>C178*E178</f>
        <v>0</v>
      </c>
    </row>
    <row r="179" spans="1:6" x14ac:dyDescent="0.2">
      <c r="A179" s="47" t="s">
        <v>89</v>
      </c>
      <c r="B179" s="56" t="s">
        <v>166</v>
      </c>
      <c r="C179" s="113">
        <v>1</v>
      </c>
      <c r="D179" s="20" t="s">
        <v>397</v>
      </c>
      <c r="E179" s="68"/>
      <c r="F179" s="69">
        <f>C179*E179</f>
        <v>0</v>
      </c>
    </row>
    <row r="180" spans="1:6" x14ac:dyDescent="0.2">
      <c r="B180" s="56"/>
      <c r="C180" s="113"/>
      <c r="D180" s="20"/>
      <c r="E180" s="68"/>
      <c r="F180" s="69">
        <f t="shared" ref="F180:F186" si="15">C180*E180</f>
        <v>0</v>
      </c>
    </row>
    <row r="181" spans="1:6" ht="25.5" x14ac:dyDescent="0.2">
      <c r="B181" s="57" t="s">
        <v>18</v>
      </c>
      <c r="C181" s="113"/>
      <c r="D181" s="20"/>
      <c r="E181" s="68"/>
      <c r="F181" s="69">
        <f t="shared" si="15"/>
        <v>0</v>
      </c>
    </row>
    <row r="182" spans="1:6" x14ac:dyDescent="0.2">
      <c r="C182" s="113"/>
      <c r="D182" s="20"/>
      <c r="E182" s="68"/>
      <c r="F182" s="69">
        <f t="shared" si="15"/>
        <v>0</v>
      </c>
    </row>
    <row r="183" spans="1:6" x14ac:dyDescent="0.2">
      <c r="A183" s="47" t="s">
        <v>90</v>
      </c>
      <c r="B183" s="58"/>
      <c r="E183" s="68"/>
      <c r="F183" s="69">
        <f t="shared" si="15"/>
        <v>0</v>
      </c>
    </row>
    <row r="184" spans="1:6" x14ac:dyDescent="0.2">
      <c r="A184" s="47" t="s">
        <v>91</v>
      </c>
      <c r="B184" s="59"/>
      <c r="E184" s="68"/>
      <c r="F184" s="69">
        <f t="shared" si="15"/>
        <v>0</v>
      </c>
    </row>
    <row r="185" spans="1:6" x14ac:dyDescent="0.2">
      <c r="A185" s="47" t="s">
        <v>92</v>
      </c>
      <c r="B185" s="59"/>
      <c r="E185" s="68"/>
      <c r="F185" s="69">
        <f t="shared" si="15"/>
        <v>0</v>
      </c>
    </row>
    <row r="186" spans="1:6" x14ac:dyDescent="0.2">
      <c r="A186" s="47" t="s">
        <v>93</v>
      </c>
      <c r="B186" s="59"/>
      <c r="C186" s="117"/>
      <c r="D186" s="118"/>
      <c r="E186" s="119"/>
      <c r="F186" s="69">
        <f t="shared" si="15"/>
        <v>0</v>
      </c>
    </row>
    <row r="187" spans="1:6" x14ac:dyDescent="0.2">
      <c r="B187" s="52"/>
      <c r="E187" s="68"/>
      <c r="F187" s="69"/>
    </row>
    <row r="188" spans="1:6" x14ac:dyDescent="0.2">
      <c r="B188" s="61" t="s">
        <v>453</v>
      </c>
      <c r="C188" s="114" t="str">
        <f>A176</f>
        <v>8.</v>
      </c>
      <c r="E188" s="68"/>
      <c r="F188" s="70">
        <f>SUM(F175:F187)</f>
        <v>0</v>
      </c>
    </row>
    <row r="189" spans="1:6" x14ac:dyDescent="0.2">
      <c r="B189" s="54"/>
      <c r="E189" s="68"/>
      <c r="F189" s="69"/>
    </row>
    <row r="190" spans="1:6" x14ac:dyDescent="0.2">
      <c r="B190" s="64"/>
    </row>
    <row r="191" spans="1:6" x14ac:dyDescent="0.2">
      <c r="B191" s="51" t="s">
        <v>459</v>
      </c>
    </row>
    <row r="193" spans="1:6" x14ac:dyDescent="0.2">
      <c r="A193" s="48" t="s">
        <v>454</v>
      </c>
      <c r="B193" s="63" t="str">
        <f>B7</f>
        <v>ROBOTY ZIEMNE</v>
      </c>
      <c r="C193" s="87"/>
      <c r="D193" s="71"/>
      <c r="E193" s="71"/>
      <c r="F193" s="72">
        <f>F18</f>
        <v>0</v>
      </c>
    </row>
    <row r="194" spans="1:6" x14ac:dyDescent="0.2">
      <c r="A194" s="48" t="s">
        <v>461</v>
      </c>
      <c r="B194" s="63" t="str">
        <f>B20</f>
        <v>KONSTRUKCJA ŻELBETOWA</v>
      </c>
      <c r="C194" s="87"/>
      <c r="D194" s="71"/>
      <c r="E194" s="71"/>
      <c r="F194" s="72">
        <f>F41</f>
        <v>0</v>
      </c>
    </row>
    <row r="195" spans="1:6" x14ac:dyDescent="0.2">
      <c r="A195" s="48" t="s">
        <v>462</v>
      </c>
      <c r="B195" s="63" t="str">
        <f>B43</f>
        <v xml:space="preserve">KONSTRUKCJA </v>
      </c>
      <c r="C195" s="87"/>
      <c r="D195" s="71"/>
      <c r="E195" s="71"/>
      <c r="F195" s="72">
        <f>F65</f>
        <v>0</v>
      </c>
    </row>
    <row r="196" spans="1:6" x14ac:dyDescent="0.2">
      <c r="A196" s="48" t="s">
        <v>463</v>
      </c>
      <c r="B196" s="63" t="str">
        <f>B67</f>
        <v>PRZEGRODY ZEWNĘTRZNE</v>
      </c>
      <c r="C196" s="87"/>
      <c r="D196" s="71"/>
      <c r="E196" s="71"/>
      <c r="F196" s="72">
        <f>F83</f>
        <v>0</v>
      </c>
    </row>
    <row r="197" spans="1:6" x14ac:dyDescent="0.2">
      <c r="A197" s="48" t="s">
        <v>464</v>
      </c>
      <c r="B197" s="63" t="str">
        <f>B85</f>
        <v>PRZEGRODY WEWNĘTRZNE I ICH WYKOŃCZENIA</v>
      </c>
      <c r="C197" s="87"/>
      <c r="D197" s="71"/>
      <c r="E197" s="71"/>
      <c r="F197" s="72">
        <f>F105</f>
        <v>0</v>
      </c>
    </row>
    <row r="198" spans="1:6" x14ac:dyDescent="0.2">
      <c r="A198" s="48" t="s">
        <v>465</v>
      </c>
      <c r="B198" s="63" t="str">
        <f>B107</f>
        <v>POSADZKI I ICH WYKOŃCZENIA</v>
      </c>
      <c r="C198" s="87"/>
      <c r="D198" s="71"/>
      <c r="E198" s="71"/>
      <c r="F198" s="72">
        <f>F123</f>
        <v>0</v>
      </c>
    </row>
    <row r="199" spans="1:6" x14ac:dyDescent="0.2">
      <c r="A199" s="48" t="s">
        <v>466</v>
      </c>
      <c r="B199" s="63" t="str">
        <f>B125</f>
        <v>STOLARKA OKIENNA I DRZWIOWA</v>
      </c>
      <c r="C199" s="87"/>
      <c r="D199" s="71"/>
      <c r="E199" s="71"/>
      <c r="F199" s="72">
        <f>F174</f>
        <v>0</v>
      </c>
    </row>
    <row r="200" spans="1:6" x14ac:dyDescent="0.2">
      <c r="A200" s="48" t="s">
        <v>467</v>
      </c>
      <c r="B200" s="63" t="str">
        <f>B176</f>
        <v>INNE ELEMENTY KONSTRUKCYJNE</v>
      </c>
      <c r="C200" s="87"/>
      <c r="D200" s="71"/>
      <c r="E200" s="71"/>
      <c r="F200" s="72">
        <f>F188</f>
        <v>0</v>
      </c>
    </row>
    <row r="201" spans="1:6" x14ac:dyDescent="0.2">
      <c r="A201" s="48"/>
      <c r="B201" s="63"/>
      <c r="C201" s="87"/>
      <c r="D201" s="71"/>
      <c r="E201" s="71"/>
      <c r="F201" s="72"/>
    </row>
    <row r="202" spans="1:6" x14ac:dyDescent="0.2">
      <c r="A202" s="48"/>
      <c r="B202" s="61" t="s">
        <v>468</v>
      </c>
      <c r="C202" s="87"/>
      <c r="D202" s="71"/>
      <c r="E202" s="71"/>
      <c r="F202" s="73">
        <f>SUM(F193:F201)</f>
        <v>0</v>
      </c>
    </row>
    <row r="204" spans="1:6" x14ac:dyDescent="0.2">
      <c r="A204" s="123"/>
      <c r="B204" s="124"/>
    </row>
    <row r="205" spans="1:6" x14ac:dyDescent="0.2">
      <c r="A205" s="123"/>
      <c r="B205" s="124"/>
    </row>
    <row r="206" spans="1:6" x14ac:dyDescent="0.2">
      <c r="A206" s="123"/>
      <c r="B206" s="124"/>
    </row>
    <row r="207" spans="1:6" x14ac:dyDescent="0.2">
      <c r="A207" s="123"/>
      <c r="B207" s="124"/>
    </row>
    <row r="208" spans="1:6" x14ac:dyDescent="0.2">
      <c r="A208" s="123"/>
      <c r="B208" s="124"/>
    </row>
    <row r="209" spans="1:2" x14ac:dyDescent="0.2">
      <c r="A209" s="123"/>
    </row>
    <row r="210" spans="1:2" x14ac:dyDescent="0.2">
      <c r="A210" s="123"/>
    </row>
    <row r="211" spans="1:2" x14ac:dyDescent="0.2">
      <c r="A211" s="123"/>
    </row>
    <row r="212" spans="1:2" x14ac:dyDescent="0.2">
      <c r="A212" s="123"/>
      <c r="B212" s="124"/>
    </row>
    <row r="213" spans="1:2" x14ac:dyDescent="0.2">
      <c r="A213" s="123"/>
      <c r="B213" s="124"/>
    </row>
    <row r="232" spans="1:2" x14ac:dyDescent="0.2">
      <c r="A232" s="123"/>
    </row>
    <row r="233" spans="1:2" x14ac:dyDescent="0.2">
      <c r="A233" s="123"/>
      <c r="B233" s="124"/>
    </row>
    <row r="234" spans="1:2" x14ac:dyDescent="0.2">
      <c r="A234" s="123"/>
      <c r="B234" s="124"/>
    </row>
    <row r="235" spans="1:2" x14ac:dyDescent="0.2">
      <c r="A235" s="123"/>
      <c r="B235" s="124"/>
    </row>
    <row r="236" spans="1:2" x14ac:dyDescent="0.2">
      <c r="A236" s="123"/>
      <c r="B236" s="124"/>
    </row>
    <row r="237" spans="1:2" x14ac:dyDescent="0.2">
      <c r="A237" s="123"/>
      <c r="B237" s="124"/>
    </row>
    <row r="238" spans="1:2" x14ac:dyDescent="0.2">
      <c r="A238" s="123"/>
      <c r="B238" s="124"/>
    </row>
    <row r="239" spans="1:2" x14ac:dyDescent="0.2">
      <c r="A239" s="123"/>
      <c r="B239" s="124"/>
    </row>
    <row r="240" spans="1:2" x14ac:dyDescent="0.2">
      <c r="A240" s="123"/>
      <c r="B240" s="124"/>
    </row>
    <row r="241" spans="1:2" x14ac:dyDescent="0.2">
      <c r="A241" s="123"/>
      <c r="B241" s="124"/>
    </row>
    <row r="242" spans="1:2" x14ac:dyDescent="0.2">
      <c r="A242" s="123"/>
      <c r="B242" s="124"/>
    </row>
    <row r="243" spans="1:2" x14ac:dyDescent="0.2">
      <c r="A243" s="123"/>
      <c r="B243" s="124"/>
    </row>
  </sheetData>
  <phoneticPr fontId="9" type="noConversion"/>
  <printOptions horizontalCentered="1"/>
  <pageMargins left="0.39370078740157483" right="0.39370078740157483" top="0.98425196850393704" bottom="0.59055118110236227" header="0.31496062992125984" footer="0.31496062992125984"/>
  <pageSetup paperSize="9" scale="90" fitToHeight="0" orientation="portrait" r:id="rId1"/>
  <headerFooter>
    <oddHeader>&amp;L&amp;"-,Pogrubiony"ROZBICIE KWOTY KONTRAKTOWEJ&amp;R&amp;G</oddHeader>
    <oddFooter>&amp;C&amp;P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0E11-9E5B-4169-AF05-BBD81353D016}">
  <dimension ref="A1:G89"/>
  <sheetViews>
    <sheetView showZeros="0" view="pageBreakPreview" topLeftCell="A41" zoomScale="115" zoomScaleNormal="100" zoomScaleSheetLayoutView="115" zoomScalePageLayoutView="90" workbookViewId="0">
      <selection activeCell="B74" sqref="B74"/>
    </sheetView>
  </sheetViews>
  <sheetFormatPr defaultColWidth="8.85546875" defaultRowHeight="12.75" x14ac:dyDescent="0.2"/>
  <cols>
    <col min="1" max="1" width="5" style="47" customWidth="1"/>
    <col min="2" max="2" width="55.140625" style="50" customWidth="1"/>
    <col min="3" max="3" width="9.28515625" style="74" customWidth="1"/>
    <col min="4" max="4" width="6.28515625" style="24" customWidth="1"/>
    <col min="5" max="5" width="10.5703125" style="24" customWidth="1"/>
    <col min="6" max="6" width="12.7109375" style="67" customWidth="1"/>
    <col min="7" max="7" width="15.85546875" style="80" bestFit="1" customWidth="1"/>
    <col min="8" max="8" width="11" style="6" customWidth="1"/>
    <col min="9" max="9" width="16.7109375" style="6" customWidth="1"/>
    <col min="10" max="16384" width="8.85546875" style="6"/>
  </cols>
  <sheetData>
    <row r="1" spans="1:6" ht="38.25" x14ac:dyDescent="0.2">
      <c r="A1" s="46"/>
      <c r="B1" s="49"/>
      <c r="C1" s="23" t="s">
        <v>3</v>
      </c>
      <c r="D1" s="8" t="s">
        <v>4</v>
      </c>
      <c r="E1" s="9" t="s">
        <v>5</v>
      </c>
      <c r="F1" s="22" t="s">
        <v>6</v>
      </c>
    </row>
    <row r="3" spans="1:6" x14ac:dyDescent="0.2">
      <c r="A3" s="48" t="s">
        <v>107</v>
      </c>
      <c r="B3" s="51" t="s">
        <v>108</v>
      </c>
    </row>
    <row r="4" spans="1:6" x14ac:dyDescent="0.2">
      <c r="A4" s="48"/>
      <c r="B4" s="51"/>
    </row>
    <row r="5" spans="1:6" ht="229.5" x14ac:dyDescent="0.2">
      <c r="A5" s="48"/>
      <c r="B5" s="53" t="s">
        <v>605</v>
      </c>
    </row>
    <row r="6" spans="1:6" x14ac:dyDescent="0.2">
      <c r="E6" s="68"/>
      <c r="F6" s="69"/>
    </row>
    <row r="7" spans="1:6" x14ac:dyDescent="0.2">
      <c r="A7" s="48" t="s">
        <v>7</v>
      </c>
      <c r="B7" s="51" t="s">
        <v>167</v>
      </c>
      <c r="E7" s="68"/>
      <c r="F7" s="70"/>
    </row>
    <row r="8" spans="1:6" x14ac:dyDescent="0.2">
      <c r="A8" s="47" t="s">
        <v>9</v>
      </c>
      <c r="B8" s="52" t="s">
        <v>539</v>
      </c>
      <c r="C8" s="113">
        <f>(2290+43+150)*1.128</f>
        <v>2800.8239999999996</v>
      </c>
      <c r="D8" s="24" t="s">
        <v>8</v>
      </c>
      <c r="E8" s="68"/>
      <c r="F8" s="69">
        <f>C8*E8</f>
        <v>0</v>
      </c>
    </row>
    <row r="9" spans="1:6" x14ac:dyDescent="0.2">
      <c r="A9" s="48"/>
      <c r="B9" s="54" t="s">
        <v>177</v>
      </c>
      <c r="E9" s="68"/>
      <c r="F9" s="69">
        <f t="shared" ref="F9:F25" si="0">E9*C9</f>
        <v>0</v>
      </c>
    </row>
    <row r="10" spans="1:6" x14ac:dyDescent="0.2">
      <c r="A10" s="47" t="s">
        <v>11</v>
      </c>
      <c r="B10" s="52" t="s">
        <v>540</v>
      </c>
      <c r="C10" s="113">
        <f>C12*0.47</f>
        <v>1076.3</v>
      </c>
      <c r="D10" s="24" t="s">
        <v>8</v>
      </c>
      <c r="E10" s="68"/>
      <c r="F10" s="69">
        <f t="shared" si="0"/>
        <v>0</v>
      </c>
    </row>
    <row r="11" spans="1:6" x14ac:dyDescent="0.2">
      <c r="A11" s="47" t="s">
        <v>14</v>
      </c>
      <c r="B11" s="52" t="s">
        <v>541</v>
      </c>
      <c r="C11" s="113">
        <f>C12*0.4</f>
        <v>916</v>
      </c>
      <c r="D11" s="24" t="s">
        <v>8</v>
      </c>
      <c r="E11" s="68"/>
      <c r="F11" s="69">
        <f t="shared" si="0"/>
        <v>0</v>
      </c>
    </row>
    <row r="12" spans="1:6" ht="25.5" x14ac:dyDescent="0.2">
      <c r="A12" s="47" t="s">
        <v>24</v>
      </c>
      <c r="B12" s="90" t="s">
        <v>572</v>
      </c>
      <c r="C12" s="113">
        <v>2290</v>
      </c>
      <c r="D12" s="24" t="s">
        <v>10</v>
      </c>
      <c r="E12" s="68"/>
      <c r="F12" s="69">
        <f t="shared" si="0"/>
        <v>0</v>
      </c>
    </row>
    <row r="13" spans="1:6" x14ac:dyDescent="0.2">
      <c r="B13" s="54" t="s">
        <v>546</v>
      </c>
      <c r="C13" s="113"/>
      <c r="E13" s="68"/>
      <c r="F13" s="69">
        <f t="shared" si="0"/>
        <v>0</v>
      </c>
    </row>
    <row r="14" spans="1:6" x14ac:dyDescent="0.2">
      <c r="A14" s="47" t="s">
        <v>24</v>
      </c>
      <c r="B14" s="52" t="s">
        <v>540</v>
      </c>
      <c r="C14" s="113">
        <f>C16*0.55</f>
        <v>82.5</v>
      </c>
      <c r="D14" s="24" t="s">
        <v>8</v>
      </c>
      <c r="E14" s="68"/>
      <c r="F14" s="69">
        <f t="shared" si="0"/>
        <v>0</v>
      </c>
    </row>
    <row r="15" spans="1:6" x14ac:dyDescent="0.2">
      <c r="A15" s="47" t="s">
        <v>25</v>
      </c>
      <c r="B15" s="52" t="s">
        <v>541</v>
      </c>
      <c r="C15" s="113">
        <f>C16*0.3</f>
        <v>45</v>
      </c>
      <c r="D15" s="24" t="s">
        <v>8</v>
      </c>
      <c r="E15" s="68"/>
      <c r="F15" s="69">
        <f t="shared" si="0"/>
        <v>0</v>
      </c>
    </row>
    <row r="16" spans="1:6" x14ac:dyDescent="0.2">
      <c r="A16" s="47" t="s">
        <v>26</v>
      </c>
      <c r="B16" s="52" t="s">
        <v>573</v>
      </c>
      <c r="C16" s="113">
        <v>150</v>
      </c>
      <c r="D16" s="24" t="s">
        <v>10</v>
      </c>
      <c r="E16" s="68"/>
      <c r="F16" s="69">
        <f t="shared" si="0"/>
        <v>0</v>
      </c>
    </row>
    <row r="17" spans="1:6" x14ac:dyDescent="0.2">
      <c r="A17" s="47" t="s">
        <v>27</v>
      </c>
      <c r="B17" s="52" t="s">
        <v>545</v>
      </c>
      <c r="C17" s="113">
        <v>1980</v>
      </c>
      <c r="D17" s="24" t="s">
        <v>10</v>
      </c>
      <c r="E17" s="68"/>
      <c r="F17" s="69">
        <f t="shared" si="0"/>
        <v>0</v>
      </c>
    </row>
    <row r="18" spans="1:6" x14ac:dyDescent="0.2">
      <c r="A18" s="47" t="s">
        <v>28</v>
      </c>
      <c r="B18" s="52" t="s">
        <v>544</v>
      </c>
      <c r="C18" s="115">
        <v>1</v>
      </c>
      <c r="D18" s="24" t="s">
        <v>397</v>
      </c>
      <c r="E18" s="68"/>
      <c r="F18" s="69">
        <f t="shared" si="0"/>
        <v>0</v>
      </c>
    </row>
    <row r="19" spans="1:6" x14ac:dyDescent="0.2">
      <c r="B19" s="52"/>
      <c r="C19" s="115"/>
      <c r="E19" s="68"/>
      <c r="F19" s="69"/>
    </row>
    <row r="20" spans="1:6" ht="25.5" x14ac:dyDescent="0.2">
      <c r="B20" s="57" t="s">
        <v>18</v>
      </c>
      <c r="C20" s="113"/>
      <c r="E20" s="68"/>
      <c r="F20" s="69">
        <f t="shared" si="0"/>
        <v>0</v>
      </c>
    </row>
    <row r="21" spans="1:6" x14ac:dyDescent="0.2">
      <c r="C21" s="113"/>
      <c r="E21" s="68"/>
      <c r="F21" s="69">
        <f t="shared" si="0"/>
        <v>0</v>
      </c>
    </row>
    <row r="22" spans="1:6" x14ac:dyDescent="0.2">
      <c r="A22" s="47" t="s">
        <v>29</v>
      </c>
      <c r="B22" s="58"/>
      <c r="C22" s="113"/>
      <c r="E22" s="68"/>
      <c r="F22" s="69">
        <f t="shared" si="0"/>
        <v>0</v>
      </c>
    </row>
    <row r="23" spans="1:6" x14ac:dyDescent="0.2">
      <c r="A23" s="47" t="s">
        <v>30</v>
      </c>
      <c r="B23" s="59"/>
      <c r="C23" s="113"/>
      <c r="E23" s="68"/>
      <c r="F23" s="69">
        <f t="shared" si="0"/>
        <v>0</v>
      </c>
    </row>
    <row r="24" spans="1:6" x14ac:dyDescent="0.2">
      <c r="A24" s="47" t="s">
        <v>31</v>
      </c>
      <c r="B24" s="59"/>
      <c r="C24" s="113"/>
      <c r="E24" s="68"/>
      <c r="F24" s="69">
        <f t="shared" si="0"/>
        <v>0</v>
      </c>
    </row>
    <row r="25" spans="1:6" x14ac:dyDescent="0.2">
      <c r="A25" s="47" t="s">
        <v>32</v>
      </c>
      <c r="B25" s="59"/>
      <c r="C25" s="113"/>
      <c r="E25" s="68"/>
      <c r="F25" s="69">
        <f t="shared" si="0"/>
        <v>0</v>
      </c>
    </row>
    <row r="26" spans="1:6" x14ac:dyDescent="0.2">
      <c r="B26" s="60"/>
      <c r="C26" s="113"/>
      <c r="E26" s="68"/>
      <c r="F26" s="69"/>
    </row>
    <row r="27" spans="1:6" x14ac:dyDescent="0.2">
      <c r="B27" s="61" t="s">
        <v>453</v>
      </c>
      <c r="C27" s="114" t="str">
        <f>A7</f>
        <v>1.</v>
      </c>
      <c r="E27" s="68"/>
      <c r="F27" s="70">
        <f>SUM(F5:F26)</f>
        <v>0</v>
      </c>
    </row>
    <row r="28" spans="1:6" x14ac:dyDescent="0.2">
      <c r="B28" s="52"/>
      <c r="E28" s="68"/>
      <c r="F28" s="69"/>
    </row>
    <row r="29" spans="1:6" x14ac:dyDescent="0.2">
      <c r="A29" s="48" t="s">
        <v>15</v>
      </c>
      <c r="B29" s="51" t="s">
        <v>173</v>
      </c>
      <c r="E29" s="68"/>
      <c r="F29" s="70"/>
    </row>
    <row r="30" spans="1:6" x14ac:dyDescent="0.2">
      <c r="A30" s="47" t="s">
        <v>16</v>
      </c>
      <c r="B30" s="52" t="s">
        <v>575</v>
      </c>
      <c r="C30" s="113">
        <v>22</v>
      </c>
      <c r="D30" s="24" t="s">
        <v>123</v>
      </c>
      <c r="E30" s="68"/>
      <c r="F30" s="69">
        <f>C30*E30</f>
        <v>0</v>
      </c>
    </row>
    <row r="31" spans="1:6" x14ac:dyDescent="0.2">
      <c r="A31" s="47" t="s">
        <v>17</v>
      </c>
      <c r="B31" s="52" t="s">
        <v>576</v>
      </c>
      <c r="C31" s="113">
        <v>26</v>
      </c>
      <c r="D31" s="24" t="s">
        <v>123</v>
      </c>
      <c r="E31" s="68"/>
      <c r="F31" s="69">
        <f t="shared" ref="F31:F44" si="1">C31*E31</f>
        <v>0</v>
      </c>
    </row>
    <row r="32" spans="1:6" x14ac:dyDescent="0.2">
      <c r="A32" s="47" t="s">
        <v>34</v>
      </c>
      <c r="B32" s="52" t="s">
        <v>577</v>
      </c>
      <c r="C32" s="113">
        <v>42</v>
      </c>
      <c r="D32" s="24" t="s">
        <v>10</v>
      </c>
      <c r="E32" s="68"/>
      <c r="F32" s="69">
        <f t="shared" si="1"/>
        <v>0</v>
      </c>
    </row>
    <row r="33" spans="1:6" x14ac:dyDescent="0.2">
      <c r="A33" s="47" t="s">
        <v>35</v>
      </c>
      <c r="B33" s="52" t="s">
        <v>540</v>
      </c>
      <c r="C33" s="113">
        <f>C36*(0.15+0.22)</f>
        <v>57.35</v>
      </c>
      <c r="D33" s="24" t="s">
        <v>8</v>
      </c>
      <c r="E33" s="68"/>
      <c r="F33" s="69">
        <f t="shared" si="1"/>
        <v>0</v>
      </c>
    </row>
    <row r="34" spans="1:6" x14ac:dyDescent="0.2">
      <c r="A34" s="47" t="s">
        <v>36</v>
      </c>
      <c r="B34" s="52" t="s">
        <v>541</v>
      </c>
      <c r="C34" s="113">
        <f>C36*0.15</f>
        <v>23.25</v>
      </c>
      <c r="D34" s="24" t="s">
        <v>8</v>
      </c>
      <c r="E34" s="68"/>
      <c r="F34" s="69">
        <f t="shared" si="1"/>
        <v>0</v>
      </c>
    </row>
    <row r="35" spans="1:6" ht="25.5" x14ac:dyDescent="0.2">
      <c r="A35" s="47" t="s">
        <v>37</v>
      </c>
      <c r="B35" s="90" t="s">
        <v>578</v>
      </c>
      <c r="C35" s="113">
        <v>7.9</v>
      </c>
      <c r="D35" s="24" t="s">
        <v>123</v>
      </c>
      <c r="E35" s="68"/>
      <c r="F35" s="69">
        <f t="shared" si="1"/>
        <v>0</v>
      </c>
    </row>
    <row r="36" spans="1:6" x14ac:dyDescent="0.2">
      <c r="A36" s="47" t="s">
        <v>38</v>
      </c>
      <c r="B36" s="52" t="s">
        <v>574</v>
      </c>
      <c r="C36" s="113">
        <v>155</v>
      </c>
      <c r="D36" s="24" t="s">
        <v>10</v>
      </c>
      <c r="E36" s="68"/>
      <c r="F36" s="69">
        <f t="shared" si="1"/>
        <v>0</v>
      </c>
    </row>
    <row r="37" spans="1:6" x14ac:dyDescent="0.2">
      <c r="B37" s="52"/>
      <c r="C37" s="113"/>
      <c r="E37" s="68"/>
      <c r="F37" s="69">
        <f t="shared" si="1"/>
        <v>0</v>
      </c>
    </row>
    <row r="38" spans="1:6" ht="25.5" x14ac:dyDescent="0.2">
      <c r="B38" s="57" t="s">
        <v>18</v>
      </c>
      <c r="C38" s="113"/>
      <c r="E38" s="68"/>
      <c r="F38" s="69">
        <f t="shared" si="1"/>
        <v>0</v>
      </c>
    </row>
    <row r="39" spans="1:6" x14ac:dyDescent="0.2">
      <c r="C39" s="113"/>
      <c r="E39" s="68"/>
      <c r="F39" s="69">
        <f t="shared" si="1"/>
        <v>0</v>
      </c>
    </row>
    <row r="40" spans="1:6" x14ac:dyDescent="0.2">
      <c r="A40" s="47" t="s">
        <v>94</v>
      </c>
      <c r="B40" s="58"/>
      <c r="C40" s="113"/>
      <c r="E40" s="68"/>
      <c r="F40" s="69">
        <f t="shared" si="1"/>
        <v>0</v>
      </c>
    </row>
    <row r="41" spans="1:6" x14ac:dyDescent="0.2">
      <c r="A41" s="47" t="s">
        <v>95</v>
      </c>
      <c r="B41" s="59"/>
      <c r="C41" s="113"/>
      <c r="E41" s="68"/>
      <c r="F41" s="69">
        <f t="shared" si="1"/>
        <v>0</v>
      </c>
    </row>
    <row r="42" spans="1:6" x14ac:dyDescent="0.2">
      <c r="A42" s="47" t="s">
        <v>96</v>
      </c>
      <c r="B42" s="59"/>
      <c r="C42" s="113"/>
      <c r="E42" s="68"/>
      <c r="F42" s="69">
        <f t="shared" si="1"/>
        <v>0</v>
      </c>
    </row>
    <row r="43" spans="1:6" x14ac:dyDescent="0.2">
      <c r="A43" s="47" t="s">
        <v>97</v>
      </c>
      <c r="B43" s="59"/>
      <c r="C43" s="113"/>
      <c r="E43" s="68"/>
      <c r="F43" s="69">
        <f t="shared" si="1"/>
        <v>0</v>
      </c>
    </row>
    <row r="44" spans="1:6" x14ac:dyDescent="0.2">
      <c r="B44" s="60"/>
      <c r="C44" s="113"/>
      <c r="E44" s="68"/>
      <c r="F44" s="69">
        <f t="shared" si="1"/>
        <v>0</v>
      </c>
    </row>
    <row r="45" spans="1:6" x14ac:dyDescent="0.2">
      <c r="B45" s="61" t="s">
        <v>453</v>
      </c>
      <c r="C45" s="114" t="str">
        <f>A29</f>
        <v>2.</v>
      </c>
      <c r="E45" s="68"/>
      <c r="F45" s="70">
        <f>SUM(F28:F44)</f>
        <v>0</v>
      </c>
    </row>
    <row r="46" spans="1:6" x14ac:dyDescent="0.2">
      <c r="B46" s="52"/>
      <c r="E46" s="68"/>
      <c r="F46" s="69"/>
    </row>
    <row r="47" spans="1:6" x14ac:dyDescent="0.2">
      <c r="A47" s="48" t="s">
        <v>19</v>
      </c>
      <c r="B47" s="51" t="s">
        <v>174</v>
      </c>
      <c r="E47" s="68"/>
      <c r="F47" s="70"/>
    </row>
    <row r="48" spans="1:6" x14ac:dyDescent="0.2">
      <c r="A48" s="47" t="s">
        <v>39</v>
      </c>
      <c r="B48" s="52" t="s">
        <v>575</v>
      </c>
      <c r="C48" s="113">
        <v>23.5</v>
      </c>
      <c r="D48" s="24" t="s">
        <v>123</v>
      </c>
      <c r="E48" s="68"/>
      <c r="F48" s="69">
        <f>C48*E48</f>
        <v>0</v>
      </c>
    </row>
    <row r="49" spans="1:6" x14ac:dyDescent="0.2">
      <c r="A49" s="47" t="s">
        <v>40</v>
      </c>
      <c r="B49" s="52" t="s">
        <v>576</v>
      </c>
      <c r="C49" s="113">
        <v>27.5</v>
      </c>
      <c r="D49" s="24" t="s">
        <v>123</v>
      </c>
      <c r="E49" s="68"/>
      <c r="F49" s="69">
        <f t="shared" ref="F49:F63" si="2">C49*E49</f>
        <v>0</v>
      </c>
    </row>
    <row r="50" spans="1:6" x14ac:dyDescent="0.2">
      <c r="A50" s="47" t="s">
        <v>41</v>
      </c>
      <c r="B50" s="52" t="s">
        <v>577</v>
      </c>
      <c r="C50" s="113">
        <v>45</v>
      </c>
      <c r="D50" s="24" t="s">
        <v>10</v>
      </c>
      <c r="E50" s="68"/>
      <c r="F50" s="69">
        <f t="shared" si="2"/>
        <v>0</v>
      </c>
    </row>
    <row r="51" spans="1:6" x14ac:dyDescent="0.2">
      <c r="A51" s="47" t="s">
        <v>42</v>
      </c>
      <c r="B51" s="52" t="s">
        <v>540</v>
      </c>
      <c r="C51" s="113">
        <f>C54*(0.15+0.22)</f>
        <v>42.55</v>
      </c>
      <c r="D51" s="24" t="s">
        <v>8</v>
      </c>
      <c r="E51" s="68"/>
      <c r="F51" s="69">
        <f t="shared" si="2"/>
        <v>0</v>
      </c>
    </row>
    <row r="52" spans="1:6" x14ac:dyDescent="0.2">
      <c r="A52" s="47" t="s">
        <v>43</v>
      </c>
      <c r="B52" s="52" t="s">
        <v>541</v>
      </c>
      <c r="C52" s="113">
        <f>C54*0.15</f>
        <v>17.25</v>
      </c>
      <c r="D52" s="24" t="s">
        <v>8</v>
      </c>
      <c r="E52" s="68"/>
      <c r="F52" s="69">
        <f t="shared" si="2"/>
        <v>0</v>
      </c>
    </row>
    <row r="53" spans="1:6" ht="25.5" x14ac:dyDescent="0.2">
      <c r="A53" s="47" t="s">
        <v>44</v>
      </c>
      <c r="B53" s="90" t="s">
        <v>578</v>
      </c>
      <c r="C53" s="113">
        <v>9.9499999999999993</v>
      </c>
      <c r="D53" s="24" t="s">
        <v>123</v>
      </c>
      <c r="E53" s="68"/>
      <c r="F53" s="69">
        <f t="shared" si="2"/>
        <v>0</v>
      </c>
    </row>
    <row r="54" spans="1:6" x14ac:dyDescent="0.2">
      <c r="A54" s="47" t="s">
        <v>45</v>
      </c>
      <c r="B54" s="52" t="s">
        <v>574</v>
      </c>
      <c r="C54" s="113">
        <v>115</v>
      </c>
      <c r="D54" s="24" t="s">
        <v>8</v>
      </c>
      <c r="E54" s="68"/>
      <c r="F54" s="69">
        <f t="shared" si="2"/>
        <v>0</v>
      </c>
    </row>
    <row r="55" spans="1:6" hidden="1" x14ac:dyDescent="0.2">
      <c r="B55" s="52"/>
      <c r="C55" s="113"/>
      <c r="E55" s="68"/>
      <c r="F55" s="69">
        <f t="shared" si="2"/>
        <v>0</v>
      </c>
    </row>
    <row r="56" spans="1:6" x14ac:dyDescent="0.2">
      <c r="B56" s="52"/>
      <c r="C56" s="113"/>
      <c r="E56" s="68"/>
      <c r="F56" s="69">
        <f t="shared" si="2"/>
        <v>0</v>
      </c>
    </row>
    <row r="57" spans="1:6" ht="25.5" x14ac:dyDescent="0.2">
      <c r="B57" s="57" t="s">
        <v>18</v>
      </c>
      <c r="C57" s="113"/>
      <c r="E57" s="68"/>
      <c r="F57" s="69">
        <f t="shared" si="2"/>
        <v>0</v>
      </c>
    </row>
    <row r="58" spans="1:6" x14ac:dyDescent="0.2">
      <c r="C58" s="113"/>
      <c r="E58" s="68"/>
      <c r="F58" s="69">
        <f t="shared" si="2"/>
        <v>0</v>
      </c>
    </row>
    <row r="59" spans="1:6" x14ac:dyDescent="0.2">
      <c r="A59" s="47" t="s">
        <v>46</v>
      </c>
      <c r="B59" s="58"/>
      <c r="C59" s="113"/>
      <c r="E59" s="68"/>
      <c r="F59" s="69">
        <f t="shared" si="2"/>
        <v>0</v>
      </c>
    </row>
    <row r="60" spans="1:6" x14ac:dyDescent="0.2">
      <c r="A60" s="47" t="s">
        <v>47</v>
      </c>
      <c r="B60" s="59"/>
      <c r="C60" s="116"/>
      <c r="E60" s="68"/>
      <c r="F60" s="69">
        <f t="shared" si="2"/>
        <v>0</v>
      </c>
    </row>
    <row r="61" spans="1:6" x14ac:dyDescent="0.2">
      <c r="A61" s="47" t="s">
        <v>48</v>
      </c>
      <c r="B61" s="59"/>
      <c r="C61" s="113"/>
      <c r="E61" s="68"/>
      <c r="F61" s="69">
        <f t="shared" si="2"/>
        <v>0</v>
      </c>
    </row>
    <row r="62" spans="1:6" x14ac:dyDescent="0.2">
      <c r="A62" s="47" t="s">
        <v>49</v>
      </c>
      <c r="B62" s="59"/>
      <c r="C62" s="113"/>
      <c r="E62" s="68"/>
      <c r="F62" s="69">
        <f t="shared" si="2"/>
        <v>0</v>
      </c>
    </row>
    <row r="63" spans="1:6" x14ac:dyDescent="0.2">
      <c r="B63" s="60"/>
      <c r="C63" s="113"/>
      <c r="E63" s="68"/>
      <c r="F63" s="69">
        <f t="shared" si="2"/>
        <v>0</v>
      </c>
    </row>
    <row r="64" spans="1:6" x14ac:dyDescent="0.2">
      <c r="B64" s="61" t="s">
        <v>453</v>
      </c>
      <c r="C64" s="114" t="str">
        <f>A47</f>
        <v>3.</v>
      </c>
      <c r="E64" s="68"/>
      <c r="F64" s="70">
        <f>SUM(F46:F63)</f>
        <v>0</v>
      </c>
    </row>
    <row r="65" spans="1:7" x14ac:dyDescent="0.2">
      <c r="B65" s="52"/>
      <c r="C65" s="113"/>
      <c r="E65" s="68"/>
      <c r="F65" s="69"/>
    </row>
    <row r="66" spans="1:7" x14ac:dyDescent="0.2">
      <c r="A66" s="48" t="s">
        <v>20</v>
      </c>
      <c r="B66" s="122" t="s">
        <v>164</v>
      </c>
      <c r="C66" s="113"/>
      <c r="D66" s="20"/>
      <c r="E66" s="68"/>
      <c r="F66" s="70"/>
    </row>
    <row r="67" spans="1:7" x14ac:dyDescent="0.2">
      <c r="A67" s="47" t="s">
        <v>52</v>
      </c>
      <c r="B67" s="126" t="s">
        <v>542</v>
      </c>
      <c r="C67" s="115">
        <v>1</v>
      </c>
      <c r="D67" s="25" t="s">
        <v>122</v>
      </c>
      <c r="E67" s="68"/>
      <c r="F67" s="69">
        <f t="shared" ref="F67:F78" si="3">C67*E67</f>
        <v>0</v>
      </c>
    </row>
    <row r="68" spans="1:7" x14ac:dyDescent="0.2">
      <c r="A68" s="47" t="s">
        <v>53</v>
      </c>
      <c r="B68" s="126" t="s">
        <v>543</v>
      </c>
      <c r="C68" s="113">
        <v>1</v>
      </c>
      <c r="D68" s="20" t="s">
        <v>122</v>
      </c>
      <c r="E68" s="68"/>
      <c r="F68" s="69">
        <f t="shared" si="3"/>
        <v>0</v>
      </c>
    </row>
    <row r="69" spans="1:7" x14ac:dyDescent="0.2">
      <c r="A69" s="47" t="s">
        <v>54</v>
      </c>
      <c r="B69" s="56" t="s">
        <v>165</v>
      </c>
      <c r="C69" s="113">
        <v>1</v>
      </c>
      <c r="D69" s="20" t="s">
        <v>122</v>
      </c>
      <c r="E69" s="68"/>
      <c r="F69" s="69">
        <f t="shared" si="3"/>
        <v>0</v>
      </c>
    </row>
    <row r="70" spans="1:7" x14ac:dyDescent="0.2">
      <c r="A70" s="47" t="s">
        <v>55</v>
      </c>
      <c r="B70" s="56" t="s">
        <v>609</v>
      </c>
      <c r="C70" s="113">
        <v>385</v>
      </c>
      <c r="D70" s="20" t="s">
        <v>123</v>
      </c>
      <c r="E70" s="68"/>
      <c r="F70" s="69">
        <f t="shared" si="3"/>
        <v>0</v>
      </c>
    </row>
    <row r="71" spans="1:7" x14ac:dyDescent="0.2">
      <c r="A71" s="47" t="s">
        <v>56</v>
      </c>
      <c r="B71" s="56" t="s">
        <v>608</v>
      </c>
      <c r="C71" s="113">
        <v>108</v>
      </c>
      <c r="D71" s="20" t="s">
        <v>123</v>
      </c>
      <c r="E71" s="68"/>
      <c r="F71" s="69">
        <f t="shared" si="3"/>
        <v>0</v>
      </c>
    </row>
    <row r="72" spans="1:7" x14ac:dyDescent="0.2">
      <c r="B72" s="56"/>
      <c r="C72" s="113"/>
      <c r="D72" s="20"/>
      <c r="E72" s="68"/>
      <c r="F72" s="69">
        <f t="shared" si="3"/>
        <v>0</v>
      </c>
    </row>
    <row r="73" spans="1:7" ht="25.5" x14ac:dyDescent="0.2">
      <c r="B73" s="57" t="s">
        <v>18</v>
      </c>
      <c r="C73" s="113"/>
      <c r="D73" s="20"/>
      <c r="E73" s="68"/>
      <c r="F73" s="69">
        <f t="shared" si="3"/>
        <v>0</v>
      </c>
    </row>
    <row r="74" spans="1:7" x14ac:dyDescent="0.2">
      <c r="A74" s="47" t="s">
        <v>57</v>
      </c>
      <c r="B74" s="58"/>
      <c r="C74" s="113"/>
      <c r="D74" s="20"/>
      <c r="E74" s="68"/>
      <c r="F74" s="69">
        <f t="shared" si="3"/>
        <v>0</v>
      </c>
      <c r="G74" s="82"/>
    </row>
    <row r="75" spans="1:7" x14ac:dyDescent="0.2">
      <c r="A75" s="47" t="s">
        <v>58</v>
      </c>
      <c r="B75" s="59"/>
      <c r="C75" s="113"/>
      <c r="D75" s="20"/>
      <c r="E75" s="68"/>
      <c r="F75" s="69">
        <f t="shared" si="3"/>
        <v>0</v>
      </c>
    </row>
    <row r="76" spans="1:7" x14ac:dyDescent="0.2">
      <c r="A76" s="47" t="s">
        <v>99</v>
      </c>
      <c r="B76" s="59"/>
      <c r="C76" s="113"/>
      <c r="D76" s="20"/>
      <c r="E76" s="68"/>
      <c r="F76" s="69">
        <f t="shared" si="3"/>
        <v>0</v>
      </c>
    </row>
    <row r="77" spans="1:7" x14ac:dyDescent="0.2">
      <c r="A77" s="47" t="s">
        <v>100</v>
      </c>
      <c r="B77" s="59"/>
      <c r="C77" s="113"/>
      <c r="D77" s="20"/>
      <c r="E77" s="68"/>
      <c r="F77" s="69">
        <f t="shared" si="3"/>
        <v>0</v>
      </c>
    </row>
    <row r="78" spans="1:7" x14ac:dyDescent="0.2">
      <c r="B78" s="60"/>
      <c r="C78" s="113"/>
      <c r="E78" s="68"/>
      <c r="F78" s="69">
        <f t="shared" si="3"/>
        <v>0</v>
      </c>
    </row>
    <row r="79" spans="1:7" x14ac:dyDescent="0.2">
      <c r="B79" s="61" t="s">
        <v>453</v>
      </c>
      <c r="C79" s="114" t="str">
        <f>A66</f>
        <v>4.</v>
      </c>
      <c r="E79" s="68"/>
      <c r="F79" s="70">
        <f>SUM(F65:F78)</f>
        <v>0</v>
      </c>
    </row>
    <row r="80" spans="1:7" x14ac:dyDescent="0.2">
      <c r="B80" s="64"/>
    </row>
    <row r="82" spans="1:6" x14ac:dyDescent="0.2">
      <c r="B82" s="51" t="s">
        <v>469</v>
      </c>
      <c r="C82" s="24"/>
    </row>
    <row r="83" spans="1:6" x14ac:dyDescent="0.2">
      <c r="C83" s="24"/>
    </row>
    <row r="84" spans="1:6" x14ac:dyDescent="0.2">
      <c r="A84" s="48" t="s">
        <v>454</v>
      </c>
      <c r="B84" s="63" t="str">
        <f>B7</f>
        <v xml:space="preserve">DROGI I PLACE </v>
      </c>
      <c r="C84" s="71"/>
      <c r="D84" s="71"/>
      <c r="E84" s="71"/>
      <c r="F84" s="72">
        <f>F27</f>
        <v>0</v>
      </c>
    </row>
    <row r="85" spans="1:6" x14ac:dyDescent="0.2">
      <c r="A85" s="48" t="s">
        <v>461</v>
      </c>
      <c r="B85" s="63" t="str">
        <f>B29</f>
        <v xml:space="preserve">WJAZD NA POSESJĘ </v>
      </c>
      <c r="C85" s="71"/>
      <c r="D85" s="71"/>
      <c r="E85" s="71"/>
      <c r="F85" s="72">
        <f>F45</f>
        <v>0</v>
      </c>
    </row>
    <row r="86" spans="1:6" x14ac:dyDescent="0.2">
      <c r="A86" s="48" t="s">
        <v>462</v>
      </c>
      <c r="B86" s="63" t="str">
        <f>B47</f>
        <v>WYJAZD Z POSESJI</v>
      </c>
      <c r="C86" s="71"/>
      <c r="D86" s="71"/>
      <c r="E86" s="71"/>
      <c r="F86" s="72">
        <f>F64</f>
        <v>0</v>
      </c>
    </row>
    <row r="87" spans="1:6" x14ac:dyDescent="0.2">
      <c r="A87" s="48" t="s">
        <v>463</v>
      </c>
      <c r="B87" s="63" t="str">
        <f>B66</f>
        <v>OGRODZENIE TERENU POSESJI</v>
      </c>
      <c r="C87" s="71"/>
      <c r="D87" s="71"/>
      <c r="E87" s="71"/>
      <c r="F87" s="72">
        <f>F79</f>
        <v>0</v>
      </c>
    </row>
    <row r="88" spans="1:6" x14ac:dyDescent="0.2">
      <c r="A88" s="48"/>
      <c r="B88" s="63"/>
      <c r="C88" s="71"/>
      <c r="D88" s="71"/>
      <c r="E88" s="71"/>
      <c r="F88" s="72"/>
    </row>
    <row r="89" spans="1:6" x14ac:dyDescent="0.2">
      <c r="A89" s="48"/>
      <c r="B89" s="61" t="s">
        <v>470</v>
      </c>
      <c r="C89" s="71"/>
      <c r="D89" s="71"/>
      <c r="E89" s="71"/>
      <c r="F89" s="73">
        <f>SUM(F84:F88)</f>
        <v>0</v>
      </c>
    </row>
  </sheetData>
  <phoneticPr fontId="9" type="noConversion"/>
  <printOptions horizontalCentered="1"/>
  <pageMargins left="0.59055118110236227" right="0.59055118110236227" top="0.98425196850393704" bottom="0.59055118110236227" header="0.31496062992125984" footer="0.31496062992125984"/>
  <pageSetup paperSize="9" scale="90" fitToHeight="0" orientation="portrait" r:id="rId1"/>
  <headerFooter>
    <oddHeader>&amp;L&amp;"-,Pogrubiony"ROZBICIE KWOTY KONTRAKTOWEJ&amp;R&amp;G</oddHeader>
    <oddFooter>&amp;C&amp;P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B585-1BD5-4CDA-B07C-D3A53DD489F5}">
  <dimension ref="A1:G182"/>
  <sheetViews>
    <sheetView showZeros="0" view="pageBreakPreview" topLeftCell="A67" zoomScale="115" zoomScaleNormal="100" zoomScaleSheetLayoutView="115" zoomScalePageLayoutView="90" workbookViewId="0">
      <selection activeCell="B138" sqref="B138"/>
    </sheetView>
  </sheetViews>
  <sheetFormatPr defaultColWidth="8.85546875" defaultRowHeight="12.75" x14ac:dyDescent="0.2"/>
  <cols>
    <col min="1" max="1" width="5.7109375" style="47" customWidth="1"/>
    <col min="2" max="2" width="59.42578125" style="50" customWidth="1"/>
    <col min="3" max="3" width="8.7109375" style="85" customWidth="1"/>
    <col min="4" max="4" width="6.28515625" style="24" customWidth="1"/>
    <col min="5" max="5" width="11.5703125" style="24" customWidth="1"/>
    <col min="6" max="6" width="12.28515625" style="67" customWidth="1"/>
    <col min="7" max="7" width="15.85546875" style="80" bestFit="1" customWidth="1"/>
    <col min="8" max="8" width="11" style="6" customWidth="1"/>
    <col min="9" max="9" width="16.7109375" style="6" customWidth="1"/>
    <col min="10" max="16384" width="8.85546875" style="6"/>
  </cols>
  <sheetData>
    <row r="1" spans="1:6" ht="25.5" x14ac:dyDescent="0.2">
      <c r="A1" s="46"/>
      <c r="B1" s="49"/>
      <c r="C1" s="83" t="s">
        <v>3</v>
      </c>
      <c r="D1" s="9" t="s">
        <v>4</v>
      </c>
      <c r="E1" s="9" t="s">
        <v>5</v>
      </c>
      <c r="F1" s="22" t="s">
        <v>6</v>
      </c>
    </row>
    <row r="2" spans="1:6" x14ac:dyDescent="0.2">
      <c r="C2" s="84"/>
      <c r="D2" s="65"/>
      <c r="E2" s="65"/>
      <c r="F2" s="66"/>
    </row>
    <row r="3" spans="1:6" x14ac:dyDescent="0.2">
      <c r="A3" s="48" t="s">
        <v>110</v>
      </c>
      <c r="B3" s="51" t="s">
        <v>111</v>
      </c>
    </row>
    <row r="4" spans="1:6" x14ac:dyDescent="0.2">
      <c r="B4" s="52"/>
    </row>
    <row r="5" spans="1:6" ht="229.5" customHeight="1" x14ac:dyDescent="0.2">
      <c r="B5" s="53" t="s">
        <v>605</v>
      </c>
    </row>
    <row r="6" spans="1:6" x14ac:dyDescent="0.2">
      <c r="B6" s="54"/>
      <c r="C6" s="28"/>
      <c r="D6" s="16"/>
      <c r="E6" s="68"/>
      <c r="F6" s="69"/>
    </row>
    <row r="7" spans="1:6" x14ac:dyDescent="0.2">
      <c r="A7" s="48" t="s">
        <v>7</v>
      </c>
      <c r="B7" s="51" t="s">
        <v>168</v>
      </c>
      <c r="C7" s="28"/>
      <c r="E7" s="68"/>
      <c r="F7" s="70"/>
    </row>
    <row r="8" spans="1:6" ht="114.75" x14ac:dyDescent="0.2">
      <c r="A8" s="47" t="s">
        <v>9</v>
      </c>
      <c r="B8" s="55" t="s">
        <v>286</v>
      </c>
      <c r="C8" s="28">
        <v>764</v>
      </c>
      <c r="D8" s="24" t="s">
        <v>123</v>
      </c>
      <c r="E8" s="68"/>
      <c r="F8" s="69">
        <f>C8*E8</f>
        <v>0</v>
      </c>
    </row>
    <row r="9" spans="1:6" x14ac:dyDescent="0.2">
      <c r="A9" s="47" t="s">
        <v>11</v>
      </c>
      <c r="B9" s="56" t="s">
        <v>198</v>
      </c>
      <c r="C9" s="28">
        <v>1</v>
      </c>
      <c r="D9" s="24" t="s">
        <v>122</v>
      </c>
      <c r="E9" s="68"/>
      <c r="F9" s="69">
        <f t="shared" ref="F9:F32" si="0">C9*E9</f>
        <v>0</v>
      </c>
    </row>
    <row r="10" spans="1:6" x14ac:dyDescent="0.2">
      <c r="A10" s="47" t="s">
        <v>12</v>
      </c>
      <c r="B10" s="56" t="s">
        <v>199</v>
      </c>
      <c r="C10" s="28">
        <v>8</v>
      </c>
      <c r="D10" s="24" t="s">
        <v>122</v>
      </c>
      <c r="E10" s="68"/>
      <c r="F10" s="69">
        <f t="shared" si="0"/>
        <v>0</v>
      </c>
    </row>
    <row r="11" spans="1:6" x14ac:dyDescent="0.2">
      <c r="A11" s="47" t="s">
        <v>14</v>
      </c>
      <c r="B11" s="126" t="s">
        <v>579</v>
      </c>
      <c r="C11" s="28">
        <v>24</v>
      </c>
      <c r="D11" s="24" t="s">
        <v>397</v>
      </c>
      <c r="E11" s="68"/>
      <c r="F11" s="69">
        <f t="shared" si="0"/>
        <v>0</v>
      </c>
    </row>
    <row r="12" spans="1:6" x14ac:dyDescent="0.2">
      <c r="A12" s="47" t="s">
        <v>24</v>
      </c>
      <c r="B12" s="126" t="s">
        <v>583</v>
      </c>
      <c r="C12" s="28">
        <v>18</v>
      </c>
      <c r="D12" s="24" t="s">
        <v>397</v>
      </c>
      <c r="E12" s="68"/>
      <c r="F12" s="69">
        <f t="shared" si="0"/>
        <v>0</v>
      </c>
    </row>
    <row r="13" spans="1:6" x14ac:dyDescent="0.2">
      <c r="A13" s="47" t="s">
        <v>25</v>
      </c>
      <c r="B13" s="126" t="s">
        <v>582</v>
      </c>
      <c r="C13" s="28">
        <v>12</v>
      </c>
      <c r="D13" s="24" t="s">
        <v>397</v>
      </c>
      <c r="E13" s="68"/>
      <c r="F13" s="69">
        <f t="shared" si="0"/>
        <v>0</v>
      </c>
    </row>
    <row r="14" spans="1:6" x14ac:dyDescent="0.2">
      <c r="A14" s="47" t="s">
        <v>26</v>
      </c>
      <c r="B14" s="126" t="s">
        <v>581</v>
      </c>
      <c r="C14" s="130">
        <v>8</v>
      </c>
      <c r="D14" s="24" t="s">
        <v>122</v>
      </c>
      <c r="E14" s="68"/>
      <c r="F14" s="69">
        <f t="shared" si="0"/>
        <v>0</v>
      </c>
    </row>
    <row r="15" spans="1:6" x14ac:dyDescent="0.2">
      <c r="A15" s="47" t="s">
        <v>27</v>
      </c>
      <c r="B15" s="126" t="s">
        <v>584</v>
      </c>
      <c r="C15" s="130">
        <v>18</v>
      </c>
      <c r="D15" s="24" t="s">
        <v>122</v>
      </c>
      <c r="E15" s="68"/>
      <c r="F15" s="69">
        <f t="shared" si="0"/>
        <v>0</v>
      </c>
    </row>
    <row r="16" spans="1:6" x14ac:dyDescent="0.2">
      <c r="A16" s="47" t="s">
        <v>28</v>
      </c>
      <c r="B16" s="126" t="s">
        <v>585</v>
      </c>
      <c r="C16" s="130">
        <v>20</v>
      </c>
      <c r="D16" s="24" t="s">
        <v>122</v>
      </c>
      <c r="E16" s="68"/>
      <c r="F16" s="69">
        <f t="shared" si="0"/>
        <v>0</v>
      </c>
    </row>
    <row r="17" spans="1:6" x14ac:dyDescent="0.2">
      <c r="A17" s="47" t="s">
        <v>29</v>
      </c>
      <c r="B17" s="126" t="s">
        <v>580</v>
      </c>
      <c r="C17" s="130">
        <v>24</v>
      </c>
      <c r="D17" s="24" t="s">
        <v>122</v>
      </c>
      <c r="E17" s="68"/>
      <c r="F17" s="69"/>
    </row>
    <row r="18" spans="1:6" x14ac:dyDescent="0.2">
      <c r="A18" s="47" t="s">
        <v>30</v>
      </c>
      <c r="B18" s="126" t="s">
        <v>586</v>
      </c>
      <c r="C18" s="28">
        <v>3</v>
      </c>
      <c r="D18" s="24" t="s">
        <v>397</v>
      </c>
      <c r="E18" s="68"/>
      <c r="F18" s="69">
        <f t="shared" si="0"/>
        <v>0</v>
      </c>
    </row>
    <row r="19" spans="1:6" x14ac:dyDescent="0.2">
      <c r="A19" s="47" t="s">
        <v>31</v>
      </c>
      <c r="B19" s="56" t="s">
        <v>200</v>
      </c>
      <c r="C19" s="28">
        <v>1</v>
      </c>
      <c r="D19" s="24" t="s">
        <v>122</v>
      </c>
      <c r="E19" s="68"/>
      <c r="F19" s="69">
        <f t="shared" si="0"/>
        <v>0</v>
      </c>
    </row>
    <row r="20" spans="1:6" x14ac:dyDescent="0.2">
      <c r="A20" s="47" t="s">
        <v>32</v>
      </c>
      <c r="B20" s="56" t="s">
        <v>201</v>
      </c>
      <c r="C20" s="28">
        <v>1</v>
      </c>
      <c r="D20" s="24" t="s">
        <v>122</v>
      </c>
      <c r="E20" s="68"/>
      <c r="F20" s="69">
        <f t="shared" si="0"/>
        <v>0</v>
      </c>
    </row>
    <row r="21" spans="1:6" x14ac:dyDescent="0.2">
      <c r="A21" s="47" t="s">
        <v>33</v>
      </c>
      <c r="B21" s="56" t="s">
        <v>202</v>
      </c>
      <c r="C21" s="28">
        <v>6</v>
      </c>
      <c r="D21" s="24" t="s">
        <v>122</v>
      </c>
      <c r="E21" s="68"/>
      <c r="F21" s="69">
        <f t="shared" si="0"/>
        <v>0</v>
      </c>
    </row>
    <row r="22" spans="1:6" x14ac:dyDescent="0.2">
      <c r="A22" s="47" t="s">
        <v>303</v>
      </c>
      <c r="B22" s="56" t="s">
        <v>203</v>
      </c>
      <c r="C22" s="28">
        <v>1</v>
      </c>
      <c r="D22" s="24" t="s">
        <v>122</v>
      </c>
      <c r="E22" s="68"/>
      <c r="F22" s="69">
        <f t="shared" si="0"/>
        <v>0</v>
      </c>
    </row>
    <row r="23" spans="1:6" x14ac:dyDescent="0.2">
      <c r="A23" s="47" t="s">
        <v>304</v>
      </c>
      <c r="B23" s="56" t="s">
        <v>204</v>
      </c>
      <c r="C23" s="28">
        <v>1</v>
      </c>
      <c r="D23" s="24" t="s">
        <v>122</v>
      </c>
      <c r="E23" s="68"/>
      <c r="F23" s="69">
        <f t="shared" si="0"/>
        <v>0</v>
      </c>
    </row>
    <row r="24" spans="1:6" ht="102" x14ac:dyDescent="0.2">
      <c r="A24" s="47" t="s">
        <v>305</v>
      </c>
      <c r="B24" s="55" t="s">
        <v>293</v>
      </c>
      <c r="C24" s="28">
        <v>94</v>
      </c>
      <c r="D24" s="24" t="s">
        <v>123</v>
      </c>
      <c r="E24" s="68"/>
      <c r="F24" s="69">
        <f t="shared" si="0"/>
        <v>0</v>
      </c>
    </row>
    <row r="25" spans="1:6" x14ac:dyDescent="0.2">
      <c r="A25" s="47" t="s">
        <v>306</v>
      </c>
      <c r="B25" s="52" t="s">
        <v>589</v>
      </c>
      <c r="C25" s="28">
        <v>1</v>
      </c>
      <c r="D25" s="24" t="s">
        <v>397</v>
      </c>
      <c r="E25" s="68"/>
      <c r="F25" s="69"/>
    </row>
    <row r="26" spans="1:6" x14ac:dyDescent="0.2">
      <c r="A26" s="47" t="s">
        <v>598</v>
      </c>
      <c r="B26" s="6" t="s">
        <v>613</v>
      </c>
      <c r="C26" s="28">
        <v>1</v>
      </c>
      <c r="D26" s="24" t="s">
        <v>397</v>
      </c>
      <c r="E26" s="68"/>
      <c r="F26" s="69">
        <f>C25*E26</f>
        <v>0</v>
      </c>
    </row>
    <row r="27" spans="1:6" ht="25.5" x14ac:dyDescent="0.2">
      <c r="B27" s="57" t="s">
        <v>18</v>
      </c>
      <c r="C27" s="28"/>
      <c r="E27" s="68"/>
      <c r="F27" s="69">
        <f t="shared" si="0"/>
        <v>0</v>
      </c>
    </row>
    <row r="28" spans="1:6" x14ac:dyDescent="0.2">
      <c r="C28" s="28"/>
      <c r="E28" s="68"/>
      <c r="F28" s="69">
        <f t="shared" si="0"/>
        <v>0</v>
      </c>
    </row>
    <row r="29" spans="1:6" x14ac:dyDescent="0.2">
      <c r="A29" s="47" t="s">
        <v>599</v>
      </c>
      <c r="B29" s="58"/>
      <c r="C29" s="28"/>
      <c r="E29" s="68"/>
      <c r="F29" s="69">
        <f t="shared" si="0"/>
        <v>0</v>
      </c>
    </row>
    <row r="30" spans="1:6" x14ac:dyDescent="0.2">
      <c r="A30" s="47" t="s">
        <v>600</v>
      </c>
      <c r="B30" s="59"/>
      <c r="C30" s="28"/>
      <c r="E30" s="68"/>
      <c r="F30" s="69">
        <f t="shared" si="0"/>
        <v>0</v>
      </c>
    </row>
    <row r="31" spans="1:6" x14ac:dyDescent="0.2">
      <c r="A31" s="47" t="s">
        <v>601</v>
      </c>
      <c r="B31" s="59"/>
      <c r="C31" s="28"/>
      <c r="E31" s="68"/>
      <c r="F31" s="69">
        <f t="shared" si="0"/>
        <v>0</v>
      </c>
    </row>
    <row r="32" spans="1:6" x14ac:dyDescent="0.2">
      <c r="B32" s="60"/>
      <c r="C32" s="28"/>
      <c r="E32" s="68"/>
      <c r="F32" s="69">
        <f t="shared" si="0"/>
        <v>0</v>
      </c>
    </row>
    <row r="33" spans="1:7" x14ac:dyDescent="0.2">
      <c r="B33" s="61" t="s">
        <v>453</v>
      </c>
      <c r="C33" s="29" t="str">
        <f>A7</f>
        <v>1.</v>
      </c>
      <c r="E33" s="68"/>
      <c r="F33" s="70">
        <f>SUM(F8:F32)</f>
        <v>0</v>
      </c>
    </row>
    <row r="34" spans="1:7" x14ac:dyDescent="0.2">
      <c r="B34" s="52"/>
      <c r="C34" s="28"/>
      <c r="E34" s="68"/>
      <c r="F34" s="69"/>
    </row>
    <row r="35" spans="1:7" x14ac:dyDescent="0.2">
      <c r="A35" s="48" t="s">
        <v>15</v>
      </c>
      <c r="B35" s="51" t="s">
        <v>169</v>
      </c>
      <c r="C35" s="28"/>
      <c r="E35" s="68"/>
      <c r="F35" s="70"/>
    </row>
    <row r="36" spans="1:7" x14ac:dyDescent="0.2">
      <c r="B36" s="54" t="s">
        <v>170</v>
      </c>
      <c r="C36" s="28"/>
      <c r="E36" s="68"/>
      <c r="F36" s="69"/>
    </row>
    <row r="37" spans="1:7" x14ac:dyDescent="0.2">
      <c r="A37" s="47" t="s">
        <v>16</v>
      </c>
      <c r="B37" s="52" t="s">
        <v>587</v>
      </c>
      <c r="C37" s="28">
        <v>35</v>
      </c>
      <c r="D37" s="24" t="s">
        <v>123</v>
      </c>
      <c r="E37" s="68"/>
      <c r="F37" s="69">
        <f>E37*C37</f>
        <v>0</v>
      </c>
    </row>
    <row r="38" spans="1:7" x14ac:dyDescent="0.2">
      <c r="A38" s="47" t="s">
        <v>17</v>
      </c>
      <c r="B38" s="52" t="s">
        <v>238</v>
      </c>
      <c r="C38" s="28">
        <v>1</v>
      </c>
      <c r="D38" s="24" t="s">
        <v>125</v>
      </c>
      <c r="E38" s="68"/>
      <c r="F38" s="69">
        <f t="shared" ref="F38:F50" si="1">E38*C38</f>
        <v>0</v>
      </c>
    </row>
    <row r="39" spans="1:7" x14ac:dyDescent="0.2">
      <c r="A39" s="47" t="s">
        <v>34</v>
      </c>
      <c r="B39" s="52" t="s">
        <v>239</v>
      </c>
      <c r="C39" s="28">
        <v>1</v>
      </c>
      <c r="D39" s="24" t="s">
        <v>125</v>
      </c>
      <c r="E39" s="68"/>
      <c r="F39" s="69">
        <f t="shared" si="1"/>
        <v>0</v>
      </c>
      <c r="G39" s="82"/>
    </row>
    <row r="40" spans="1:7" x14ac:dyDescent="0.2">
      <c r="B40" s="54" t="s">
        <v>171</v>
      </c>
      <c r="C40" s="28"/>
      <c r="E40" s="68"/>
      <c r="F40" s="69">
        <f t="shared" si="1"/>
        <v>0</v>
      </c>
    </row>
    <row r="41" spans="1:7" x14ac:dyDescent="0.2">
      <c r="A41" s="47" t="s">
        <v>35</v>
      </c>
      <c r="B41" s="52" t="s">
        <v>588</v>
      </c>
      <c r="C41" s="130">
        <v>15</v>
      </c>
      <c r="D41" s="24" t="s">
        <v>123</v>
      </c>
      <c r="E41" s="68"/>
      <c r="F41" s="69">
        <f t="shared" si="1"/>
        <v>0</v>
      </c>
    </row>
    <row r="42" spans="1:7" x14ac:dyDescent="0.2">
      <c r="A42" s="47" t="s">
        <v>36</v>
      </c>
      <c r="B42" s="52" t="s">
        <v>589</v>
      </c>
      <c r="C42" s="130">
        <v>1</v>
      </c>
      <c r="D42" s="24" t="s">
        <v>125</v>
      </c>
      <c r="E42" s="68"/>
      <c r="F42" s="69">
        <f t="shared" si="1"/>
        <v>0</v>
      </c>
    </row>
    <row r="43" spans="1:7" x14ac:dyDescent="0.2">
      <c r="B43" s="52"/>
      <c r="C43" s="130"/>
      <c r="E43" s="68"/>
      <c r="F43" s="69"/>
    </row>
    <row r="44" spans="1:7" ht="25.5" x14ac:dyDescent="0.2">
      <c r="B44" s="57" t="s">
        <v>18</v>
      </c>
      <c r="C44" s="28"/>
      <c r="E44" s="68"/>
      <c r="F44" s="69">
        <f t="shared" si="1"/>
        <v>0</v>
      </c>
    </row>
    <row r="45" spans="1:7" x14ac:dyDescent="0.2">
      <c r="C45" s="28"/>
      <c r="E45" s="68"/>
      <c r="F45" s="69">
        <f t="shared" si="1"/>
        <v>0</v>
      </c>
    </row>
    <row r="46" spans="1:7" x14ac:dyDescent="0.2">
      <c r="A46" s="47" t="s">
        <v>37</v>
      </c>
      <c r="B46" s="58"/>
      <c r="C46" s="28"/>
      <c r="E46" s="68"/>
      <c r="F46" s="69">
        <f t="shared" si="1"/>
        <v>0</v>
      </c>
    </row>
    <row r="47" spans="1:7" x14ac:dyDescent="0.2">
      <c r="A47" s="47" t="s">
        <v>38</v>
      </c>
      <c r="B47" s="59"/>
      <c r="C47" s="28"/>
      <c r="E47" s="68"/>
      <c r="F47" s="69">
        <f t="shared" si="1"/>
        <v>0</v>
      </c>
    </row>
    <row r="48" spans="1:7" x14ac:dyDescent="0.2">
      <c r="A48" s="47" t="s">
        <v>94</v>
      </c>
      <c r="B48" s="59"/>
      <c r="C48" s="28"/>
      <c r="E48" s="68"/>
      <c r="F48" s="69">
        <f t="shared" si="1"/>
        <v>0</v>
      </c>
    </row>
    <row r="49" spans="1:6" x14ac:dyDescent="0.2">
      <c r="A49" s="47" t="s">
        <v>95</v>
      </c>
      <c r="B49" s="59"/>
      <c r="C49" s="28"/>
      <c r="E49" s="68"/>
      <c r="F49" s="69">
        <f t="shared" si="1"/>
        <v>0</v>
      </c>
    </row>
    <row r="50" spans="1:6" x14ac:dyDescent="0.2">
      <c r="B50" s="52"/>
      <c r="C50" s="28"/>
      <c r="E50" s="68"/>
      <c r="F50" s="69">
        <f t="shared" si="1"/>
        <v>0</v>
      </c>
    </row>
    <row r="51" spans="1:6" x14ac:dyDescent="0.2">
      <c r="B51" s="61" t="s">
        <v>453</v>
      </c>
      <c r="C51" s="29" t="str">
        <f>A35</f>
        <v>2.</v>
      </c>
      <c r="E51" s="68"/>
      <c r="F51" s="70">
        <f>SUM(F36:F50)</f>
        <v>0</v>
      </c>
    </row>
    <row r="52" spans="1:6" x14ac:dyDescent="0.2">
      <c r="B52" s="52"/>
      <c r="C52" s="28"/>
      <c r="E52" s="68"/>
      <c r="F52" s="69"/>
    </row>
    <row r="53" spans="1:6" x14ac:dyDescent="0.2">
      <c r="A53" s="48" t="s">
        <v>19</v>
      </c>
      <c r="B53" s="51" t="s">
        <v>112</v>
      </c>
      <c r="C53" s="28"/>
      <c r="E53" s="68"/>
      <c r="F53" s="70"/>
    </row>
    <row r="54" spans="1:6" ht="114.75" x14ac:dyDescent="0.2">
      <c r="A54" s="47" t="s">
        <v>39</v>
      </c>
      <c r="B54" s="62" t="s">
        <v>286</v>
      </c>
      <c r="C54" s="28">
        <v>1145</v>
      </c>
      <c r="D54" s="24" t="s">
        <v>123</v>
      </c>
      <c r="E54" s="68"/>
      <c r="F54" s="69">
        <f>C54*E54</f>
        <v>0</v>
      </c>
    </row>
    <row r="55" spans="1:6" ht="102" x14ac:dyDescent="0.2">
      <c r="A55" s="47" t="s">
        <v>40</v>
      </c>
      <c r="B55" s="62" t="s">
        <v>288</v>
      </c>
      <c r="C55" s="28">
        <v>15</v>
      </c>
      <c r="D55" s="24" t="s">
        <v>123</v>
      </c>
      <c r="E55" s="68"/>
      <c r="F55" s="69">
        <f>C55*E55</f>
        <v>0</v>
      </c>
    </row>
    <row r="56" spans="1:6" ht="51" x14ac:dyDescent="0.2">
      <c r="A56" s="47" t="s">
        <v>41</v>
      </c>
      <c r="B56" s="62" t="s">
        <v>287</v>
      </c>
      <c r="C56" s="28">
        <v>68</v>
      </c>
      <c r="D56" s="24" t="s">
        <v>122</v>
      </c>
      <c r="E56" s="68"/>
      <c r="F56" s="69">
        <f t="shared" ref="F56:F73" si="2">C56*E56</f>
        <v>0</v>
      </c>
    </row>
    <row r="57" spans="1:6" ht="25.5" x14ac:dyDescent="0.2">
      <c r="A57" s="47" t="s">
        <v>42</v>
      </c>
      <c r="B57" s="62" t="s">
        <v>289</v>
      </c>
      <c r="C57" s="28">
        <v>8</v>
      </c>
      <c r="D57" s="24" t="s">
        <v>122</v>
      </c>
      <c r="E57" s="68"/>
      <c r="F57" s="69">
        <f t="shared" si="2"/>
        <v>0</v>
      </c>
    </row>
    <row r="58" spans="1:6" ht="51" x14ac:dyDescent="0.2">
      <c r="A58" s="47" t="s">
        <v>43</v>
      </c>
      <c r="B58" s="62" t="s">
        <v>290</v>
      </c>
      <c r="C58" s="28">
        <v>1</v>
      </c>
      <c r="D58" s="24" t="s">
        <v>125</v>
      </c>
      <c r="E58" s="68"/>
      <c r="F58" s="69">
        <f t="shared" si="2"/>
        <v>0</v>
      </c>
    </row>
    <row r="59" spans="1:6" x14ac:dyDescent="0.2">
      <c r="A59" s="47" t="s">
        <v>44</v>
      </c>
      <c r="B59" s="62" t="s">
        <v>205</v>
      </c>
      <c r="C59" s="28">
        <v>1</v>
      </c>
      <c r="D59" s="24" t="s">
        <v>125</v>
      </c>
      <c r="E59" s="68"/>
      <c r="F59" s="69">
        <f t="shared" si="2"/>
        <v>0</v>
      </c>
    </row>
    <row r="60" spans="1:6" x14ac:dyDescent="0.2">
      <c r="A60" s="47" t="s">
        <v>45</v>
      </c>
      <c r="B60" s="62" t="s">
        <v>206</v>
      </c>
      <c r="C60" s="28">
        <v>1</v>
      </c>
      <c r="D60" s="24" t="s">
        <v>125</v>
      </c>
      <c r="E60" s="68"/>
      <c r="F60" s="69">
        <f t="shared" si="2"/>
        <v>0</v>
      </c>
    </row>
    <row r="61" spans="1:6" x14ac:dyDescent="0.2">
      <c r="A61" s="47" t="s">
        <v>46</v>
      </c>
      <c r="B61" s="62" t="s">
        <v>207</v>
      </c>
      <c r="C61" s="28">
        <v>1</v>
      </c>
      <c r="D61" s="24" t="s">
        <v>125</v>
      </c>
      <c r="E61" s="68"/>
      <c r="F61" s="69">
        <f t="shared" si="2"/>
        <v>0</v>
      </c>
    </row>
    <row r="62" spans="1:6" x14ac:dyDescent="0.2">
      <c r="A62" s="47" t="s">
        <v>47</v>
      </c>
      <c r="B62" s="62" t="s">
        <v>208</v>
      </c>
      <c r="C62" s="28">
        <v>1</v>
      </c>
      <c r="D62" s="24" t="s">
        <v>125</v>
      </c>
      <c r="E62" s="68"/>
      <c r="F62" s="69">
        <f t="shared" si="2"/>
        <v>0</v>
      </c>
    </row>
    <row r="63" spans="1:6" x14ac:dyDescent="0.2">
      <c r="A63" s="47" t="s">
        <v>48</v>
      </c>
      <c r="B63" s="62" t="s">
        <v>209</v>
      </c>
      <c r="C63" s="28">
        <v>1</v>
      </c>
      <c r="D63" s="24" t="s">
        <v>125</v>
      </c>
      <c r="E63" s="68"/>
      <c r="F63" s="69">
        <f t="shared" si="2"/>
        <v>0</v>
      </c>
    </row>
    <row r="64" spans="1:6" x14ac:dyDescent="0.2">
      <c r="A64" s="47" t="s">
        <v>49</v>
      </c>
      <c r="B64" s="62" t="s">
        <v>243</v>
      </c>
      <c r="C64" s="28">
        <v>1</v>
      </c>
      <c r="D64" s="24" t="s">
        <v>125</v>
      </c>
      <c r="E64" s="68"/>
      <c r="F64" s="69">
        <f t="shared" si="2"/>
        <v>0</v>
      </c>
    </row>
    <row r="65" spans="1:6" x14ac:dyDescent="0.2">
      <c r="A65" s="47" t="s">
        <v>50</v>
      </c>
      <c r="B65" s="62" t="s">
        <v>291</v>
      </c>
      <c r="C65" s="28">
        <v>1</v>
      </c>
      <c r="D65" s="24" t="s">
        <v>125</v>
      </c>
      <c r="E65" s="68"/>
      <c r="F65" s="69">
        <f t="shared" si="2"/>
        <v>0</v>
      </c>
    </row>
    <row r="66" spans="1:6" ht="59.25" customHeight="1" x14ac:dyDescent="0.2">
      <c r="A66" s="47" t="s">
        <v>51</v>
      </c>
      <c r="B66" s="62" t="s">
        <v>292</v>
      </c>
      <c r="C66" s="28">
        <v>1</v>
      </c>
      <c r="D66" s="24" t="s">
        <v>125</v>
      </c>
      <c r="E66" s="68"/>
      <c r="F66" s="69">
        <f t="shared" si="2"/>
        <v>0</v>
      </c>
    </row>
    <row r="67" spans="1:6" x14ac:dyDescent="0.2">
      <c r="A67" s="47" t="s">
        <v>307</v>
      </c>
      <c r="B67" s="52" t="s">
        <v>589</v>
      </c>
      <c r="C67" s="28">
        <v>1</v>
      </c>
      <c r="D67" s="24" t="s">
        <v>125</v>
      </c>
      <c r="E67" s="68"/>
      <c r="F67" s="69">
        <f t="shared" si="2"/>
        <v>0</v>
      </c>
    </row>
    <row r="68" spans="1:6" ht="25.5" x14ac:dyDescent="0.2">
      <c r="B68" s="57" t="s">
        <v>18</v>
      </c>
      <c r="C68" s="28"/>
      <c r="E68" s="68"/>
      <c r="F68" s="69">
        <f t="shared" si="2"/>
        <v>0</v>
      </c>
    </row>
    <row r="69" spans="1:6" x14ac:dyDescent="0.2">
      <c r="C69" s="28"/>
      <c r="E69" s="68"/>
      <c r="F69" s="69">
        <f t="shared" si="2"/>
        <v>0</v>
      </c>
    </row>
    <row r="70" spans="1:6" x14ac:dyDescent="0.2">
      <c r="A70" s="47" t="s">
        <v>308</v>
      </c>
      <c r="B70" s="58"/>
      <c r="C70" s="28"/>
      <c r="E70" s="68"/>
      <c r="F70" s="69">
        <f t="shared" si="2"/>
        <v>0</v>
      </c>
    </row>
    <row r="71" spans="1:6" x14ac:dyDescent="0.2">
      <c r="A71" s="47" t="s">
        <v>309</v>
      </c>
      <c r="B71" s="59"/>
      <c r="C71" s="28"/>
      <c r="E71" s="68"/>
      <c r="F71" s="69">
        <f t="shared" si="2"/>
        <v>0</v>
      </c>
    </row>
    <row r="72" spans="1:6" x14ac:dyDescent="0.2">
      <c r="A72" s="47" t="s">
        <v>310</v>
      </c>
      <c r="B72" s="59"/>
      <c r="C72" s="28"/>
      <c r="E72" s="68"/>
      <c r="F72" s="69">
        <f t="shared" si="2"/>
        <v>0</v>
      </c>
    </row>
    <row r="73" spans="1:6" x14ac:dyDescent="0.2">
      <c r="A73" s="47" t="s">
        <v>311</v>
      </c>
      <c r="B73" s="59"/>
      <c r="C73" s="28"/>
      <c r="E73" s="68"/>
      <c r="F73" s="69">
        <f t="shared" si="2"/>
        <v>0</v>
      </c>
    </row>
    <row r="74" spans="1:6" x14ac:dyDescent="0.2">
      <c r="B74" s="52"/>
      <c r="C74" s="28"/>
      <c r="E74" s="68"/>
      <c r="F74" s="69">
        <f t="shared" ref="F74" si="3">E74*C74</f>
        <v>0</v>
      </c>
    </row>
    <row r="75" spans="1:6" x14ac:dyDescent="0.2">
      <c r="B75" s="61" t="s">
        <v>453</v>
      </c>
      <c r="C75" s="29" t="str">
        <f>A53</f>
        <v>3.</v>
      </c>
      <c r="E75" s="68"/>
      <c r="F75" s="70">
        <f>SUM(F52:F74)</f>
        <v>0</v>
      </c>
    </row>
    <row r="76" spans="1:6" x14ac:dyDescent="0.2">
      <c r="B76" s="54"/>
      <c r="E76" s="68"/>
      <c r="F76" s="70"/>
    </row>
    <row r="77" spans="1:6" x14ac:dyDescent="0.2">
      <c r="A77" s="48" t="s">
        <v>20</v>
      </c>
      <c r="B77" s="51" t="s">
        <v>224</v>
      </c>
      <c r="C77" s="28"/>
      <c r="E77" s="68"/>
      <c r="F77" s="70"/>
    </row>
    <row r="78" spans="1:6" x14ac:dyDescent="0.2">
      <c r="A78" s="48"/>
      <c r="B78" s="54" t="s">
        <v>227</v>
      </c>
      <c r="C78" s="28"/>
      <c r="E78" s="68"/>
      <c r="F78" s="70"/>
    </row>
    <row r="79" spans="1:6" x14ac:dyDescent="0.2">
      <c r="A79" s="47" t="s">
        <v>52</v>
      </c>
      <c r="B79" s="52" t="s">
        <v>228</v>
      </c>
      <c r="C79" s="28">
        <v>55.5</v>
      </c>
      <c r="D79" s="24" t="s">
        <v>123</v>
      </c>
      <c r="E79" s="68"/>
      <c r="F79" s="69">
        <f>C79*E79</f>
        <v>0</v>
      </c>
    </row>
    <row r="80" spans="1:6" x14ac:dyDescent="0.2">
      <c r="A80" s="47" t="s">
        <v>53</v>
      </c>
      <c r="B80" s="52" t="s">
        <v>229</v>
      </c>
      <c r="C80" s="28">
        <v>2</v>
      </c>
      <c r="D80" s="24" t="s">
        <v>122</v>
      </c>
      <c r="E80" s="68"/>
      <c r="F80" s="69">
        <f t="shared" ref="F80:F91" si="4">C80*E80</f>
        <v>0</v>
      </c>
    </row>
    <row r="81" spans="1:6" x14ac:dyDescent="0.2">
      <c r="B81" s="54" t="s">
        <v>230</v>
      </c>
      <c r="C81" s="28"/>
      <c r="E81" s="68"/>
      <c r="F81" s="69"/>
    </row>
    <row r="82" spans="1:6" x14ac:dyDescent="0.2">
      <c r="A82" s="47" t="s">
        <v>54</v>
      </c>
      <c r="B82" s="52" t="s">
        <v>285</v>
      </c>
      <c r="C82" s="28">
        <v>350</v>
      </c>
      <c r="D82" s="24" t="s">
        <v>123</v>
      </c>
      <c r="E82" s="68"/>
      <c r="F82" s="69">
        <f t="shared" si="4"/>
        <v>0</v>
      </c>
    </row>
    <row r="83" spans="1:6" x14ac:dyDescent="0.2">
      <c r="A83" s="47" t="s">
        <v>55</v>
      </c>
      <c r="B83" s="52" t="s">
        <v>242</v>
      </c>
      <c r="C83" s="28">
        <v>387</v>
      </c>
      <c r="D83" s="24" t="s">
        <v>123</v>
      </c>
      <c r="E83" s="68"/>
      <c r="F83" s="69">
        <f t="shared" si="4"/>
        <v>0</v>
      </c>
    </row>
    <row r="84" spans="1:6" x14ac:dyDescent="0.2">
      <c r="B84" s="52"/>
      <c r="C84" s="28"/>
      <c r="E84" s="68"/>
      <c r="F84" s="69">
        <f t="shared" si="4"/>
        <v>0</v>
      </c>
    </row>
    <row r="85" spans="1:6" ht="25.5" x14ac:dyDescent="0.2">
      <c r="B85" s="57" t="s">
        <v>18</v>
      </c>
      <c r="C85" s="28"/>
      <c r="E85" s="68"/>
      <c r="F85" s="69">
        <f t="shared" si="4"/>
        <v>0</v>
      </c>
    </row>
    <row r="86" spans="1:6" x14ac:dyDescent="0.2">
      <c r="C86" s="28"/>
      <c r="E86" s="68"/>
      <c r="F86" s="69">
        <f t="shared" si="4"/>
        <v>0</v>
      </c>
    </row>
    <row r="87" spans="1:6" x14ac:dyDescent="0.2">
      <c r="A87" s="47" t="s">
        <v>56</v>
      </c>
      <c r="B87" s="58"/>
      <c r="C87" s="28"/>
      <c r="E87" s="68"/>
      <c r="F87" s="69">
        <f t="shared" si="4"/>
        <v>0</v>
      </c>
    </row>
    <row r="88" spans="1:6" x14ac:dyDescent="0.2">
      <c r="A88" s="47" t="s">
        <v>57</v>
      </c>
      <c r="B88" s="59"/>
      <c r="C88" s="28"/>
      <c r="E88" s="68"/>
      <c r="F88" s="69">
        <f t="shared" si="4"/>
        <v>0</v>
      </c>
    </row>
    <row r="89" spans="1:6" x14ac:dyDescent="0.2">
      <c r="A89" s="47" t="s">
        <v>58</v>
      </c>
      <c r="B89" s="59"/>
      <c r="C89" s="28"/>
      <c r="E89" s="68"/>
      <c r="F89" s="69">
        <f t="shared" si="4"/>
        <v>0</v>
      </c>
    </row>
    <row r="90" spans="1:6" x14ac:dyDescent="0.2">
      <c r="A90" s="47" t="s">
        <v>99</v>
      </c>
      <c r="B90" s="59"/>
      <c r="C90" s="28"/>
      <c r="E90" s="68"/>
      <c r="F90" s="69">
        <f t="shared" si="4"/>
        <v>0</v>
      </c>
    </row>
    <row r="91" spans="1:6" x14ac:dyDescent="0.2">
      <c r="B91" s="52"/>
      <c r="C91" s="28"/>
      <c r="E91" s="68"/>
      <c r="F91" s="69">
        <f t="shared" si="4"/>
        <v>0</v>
      </c>
    </row>
    <row r="92" spans="1:6" x14ac:dyDescent="0.2">
      <c r="B92" s="61" t="s">
        <v>453</v>
      </c>
      <c r="C92" s="29" t="str">
        <f>A77</f>
        <v>4.</v>
      </c>
      <c r="E92" s="68"/>
      <c r="F92" s="70">
        <f>SUM(F76:F91)</f>
        <v>0</v>
      </c>
    </row>
    <row r="93" spans="1:6" ht="15.75" customHeight="1" x14ac:dyDescent="0.2">
      <c r="A93" s="48" t="s">
        <v>21</v>
      </c>
      <c r="B93" s="51" t="s">
        <v>225</v>
      </c>
      <c r="C93" s="28"/>
      <c r="E93" s="68"/>
      <c r="F93" s="70"/>
    </row>
    <row r="94" spans="1:6" x14ac:dyDescent="0.2">
      <c r="A94" s="48"/>
      <c r="B94" s="54" t="s">
        <v>226</v>
      </c>
      <c r="C94" s="28"/>
      <c r="E94" s="68"/>
      <c r="F94" s="69">
        <f>E94*C94</f>
        <v>0</v>
      </c>
    </row>
    <row r="95" spans="1:6" x14ac:dyDescent="0.2">
      <c r="A95" s="47" t="s">
        <v>59</v>
      </c>
      <c r="B95" s="52" t="s">
        <v>231</v>
      </c>
      <c r="C95" s="28">
        <v>228</v>
      </c>
      <c r="D95" s="24" t="s">
        <v>8</v>
      </c>
      <c r="E95" s="68"/>
      <c r="F95" s="69">
        <f>C95*E95</f>
        <v>0</v>
      </c>
    </row>
    <row r="96" spans="1:6" x14ac:dyDescent="0.2">
      <c r="A96" s="47" t="s">
        <v>60</v>
      </c>
      <c r="B96" s="52" t="s">
        <v>232</v>
      </c>
      <c r="C96" s="28">
        <v>37</v>
      </c>
      <c r="D96" s="24" t="s">
        <v>123</v>
      </c>
      <c r="E96" s="68"/>
      <c r="F96" s="69">
        <f t="shared" ref="F96:F112" si="5">C96*E96</f>
        <v>0</v>
      </c>
    </row>
    <row r="97" spans="1:6" x14ac:dyDescent="0.2">
      <c r="A97" s="47" t="s">
        <v>61</v>
      </c>
      <c r="B97" s="52" t="s">
        <v>233</v>
      </c>
      <c r="C97" s="28">
        <v>10</v>
      </c>
      <c r="D97" s="24" t="s">
        <v>122</v>
      </c>
      <c r="E97" s="68"/>
      <c r="F97" s="69">
        <f t="shared" si="5"/>
        <v>0</v>
      </c>
    </row>
    <row r="98" spans="1:6" x14ac:dyDescent="0.2">
      <c r="A98" s="47" t="s">
        <v>62</v>
      </c>
      <c r="B98" s="52" t="s">
        <v>284</v>
      </c>
      <c r="C98" s="28">
        <v>1</v>
      </c>
      <c r="D98" s="24" t="s">
        <v>125</v>
      </c>
      <c r="E98" s="68"/>
      <c r="F98" s="69">
        <f t="shared" si="5"/>
        <v>0</v>
      </c>
    </row>
    <row r="99" spans="1:6" x14ac:dyDescent="0.2">
      <c r="A99" s="47" t="s">
        <v>63</v>
      </c>
      <c r="B99" s="52" t="s">
        <v>234</v>
      </c>
      <c r="C99" s="28">
        <v>1</v>
      </c>
      <c r="D99" s="24" t="s">
        <v>125</v>
      </c>
      <c r="E99" s="68"/>
      <c r="F99" s="69">
        <f t="shared" si="5"/>
        <v>0</v>
      </c>
    </row>
    <row r="100" spans="1:6" x14ac:dyDescent="0.2">
      <c r="A100" s="47" t="s">
        <v>64</v>
      </c>
      <c r="B100" s="52" t="s">
        <v>235</v>
      </c>
      <c r="C100" s="28">
        <v>6</v>
      </c>
      <c r="D100" s="24" t="s">
        <v>125</v>
      </c>
      <c r="E100" s="68"/>
      <c r="F100" s="69">
        <f t="shared" si="5"/>
        <v>0</v>
      </c>
    </row>
    <row r="101" spans="1:6" x14ac:dyDescent="0.2">
      <c r="A101" s="47" t="s">
        <v>65</v>
      </c>
      <c r="B101" s="52" t="s">
        <v>236</v>
      </c>
      <c r="C101" s="28">
        <v>17</v>
      </c>
      <c r="D101" s="24" t="s">
        <v>123</v>
      </c>
      <c r="E101" s="68"/>
      <c r="F101" s="69">
        <f t="shared" si="5"/>
        <v>0</v>
      </c>
    </row>
    <row r="102" spans="1:6" x14ac:dyDescent="0.2">
      <c r="A102" s="47" t="s">
        <v>66</v>
      </c>
      <c r="B102" s="52" t="s">
        <v>237</v>
      </c>
      <c r="C102" s="28">
        <v>1</v>
      </c>
      <c r="D102" s="24" t="s">
        <v>125</v>
      </c>
      <c r="E102" s="68"/>
      <c r="F102" s="69">
        <f t="shared" si="5"/>
        <v>0</v>
      </c>
    </row>
    <row r="103" spans="1:6" x14ac:dyDescent="0.2">
      <c r="A103" s="48"/>
      <c r="B103" s="54" t="s">
        <v>240</v>
      </c>
      <c r="C103" s="28"/>
      <c r="E103" s="68"/>
      <c r="F103" s="69">
        <f t="shared" si="5"/>
        <v>0</v>
      </c>
    </row>
    <row r="104" spans="1:6" x14ac:dyDescent="0.2">
      <c r="A104" s="47" t="s">
        <v>67</v>
      </c>
      <c r="B104" s="52" t="s">
        <v>241</v>
      </c>
      <c r="C104" s="28">
        <v>144</v>
      </c>
      <c r="D104" s="24" t="s">
        <v>13</v>
      </c>
      <c r="E104" s="68"/>
      <c r="F104" s="69">
        <f t="shared" si="5"/>
        <v>0</v>
      </c>
    </row>
    <row r="105" spans="1:6" x14ac:dyDescent="0.2">
      <c r="B105" s="52"/>
      <c r="C105" s="28"/>
      <c r="E105" s="68"/>
      <c r="F105" s="69">
        <f t="shared" si="5"/>
        <v>0</v>
      </c>
    </row>
    <row r="106" spans="1:6" ht="25.5" x14ac:dyDescent="0.2">
      <c r="B106" s="57" t="s">
        <v>18</v>
      </c>
      <c r="C106" s="28"/>
      <c r="E106" s="68"/>
      <c r="F106" s="69">
        <f t="shared" si="5"/>
        <v>0</v>
      </c>
    </row>
    <row r="107" spans="1:6" x14ac:dyDescent="0.2">
      <c r="C107" s="28"/>
      <c r="E107" s="68"/>
      <c r="F107" s="69">
        <f t="shared" si="5"/>
        <v>0</v>
      </c>
    </row>
    <row r="108" spans="1:6" x14ac:dyDescent="0.2">
      <c r="A108" s="47" t="s">
        <v>68</v>
      </c>
      <c r="B108" s="58"/>
      <c r="C108" s="28"/>
      <c r="E108" s="68"/>
      <c r="F108" s="69">
        <f t="shared" si="5"/>
        <v>0</v>
      </c>
    </row>
    <row r="109" spans="1:6" x14ac:dyDescent="0.2">
      <c r="A109" s="47" t="s">
        <v>69</v>
      </c>
      <c r="B109" s="59"/>
      <c r="C109" s="28"/>
      <c r="E109" s="68"/>
      <c r="F109" s="69">
        <f t="shared" si="5"/>
        <v>0</v>
      </c>
    </row>
    <row r="110" spans="1:6" x14ac:dyDescent="0.2">
      <c r="A110" s="47" t="s">
        <v>70</v>
      </c>
      <c r="B110" s="59"/>
      <c r="C110" s="28"/>
      <c r="E110" s="68"/>
      <c r="F110" s="69">
        <f t="shared" si="5"/>
        <v>0</v>
      </c>
    </row>
    <row r="111" spans="1:6" x14ac:dyDescent="0.2">
      <c r="A111" s="47" t="s">
        <v>71</v>
      </c>
      <c r="B111" s="59"/>
      <c r="C111" s="28"/>
      <c r="E111" s="68"/>
      <c r="F111" s="69">
        <f t="shared" si="5"/>
        <v>0</v>
      </c>
    </row>
    <row r="112" spans="1:6" x14ac:dyDescent="0.2">
      <c r="B112" s="52"/>
      <c r="C112" s="28"/>
      <c r="E112" s="68"/>
      <c r="F112" s="69">
        <f t="shared" si="5"/>
        <v>0</v>
      </c>
    </row>
    <row r="113" spans="1:7" x14ac:dyDescent="0.2">
      <c r="B113" s="61" t="s">
        <v>453</v>
      </c>
      <c r="C113" s="29" t="str">
        <f>A93</f>
        <v>5.</v>
      </c>
      <c r="E113" s="68"/>
      <c r="F113" s="70">
        <f>SUM(F93:F112)</f>
        <v>0</v>
      </c>
    </row>
    <row r="114" spans="1:7" x14ac:dyDescent="0.2">
      <c r="B114" s="52"/>
      <c r="C114" s="28"/>
      <c r="E114" s="68"/>
      <c r="F114" s="69"/>
    </row>
    <row r="115" spans="1:7" x14ac:dyDescent="0.2">
      <c r="A115" s="48" t="s">
        <v>22</v>
      </c>
      <c r="B115" s="51" t="s">
        <v>172</v>
      </c>
      <c r="C115" s="28"/>
      <c r="E115" s="68"/>
      <c r="F115" s="70"/>
    </row>
    <row r="116" spans="1:7" s="14" customFormat="1" ht="46.5" customHeight="1" x14ac:dyDescent="0.2">
      <c r="A116" s="47" t="s">
        <v>72</v>
      </c>
      <c r="B116" s="26" t="s">
        <v>294</v>
      </c>
      <c r="C116" s="28">
        <v>1</v>
      </c>
      <c r="D116" s="24" t="s">
        <v>125</v>
      </c>
      <c r="E116" s="68"/>
      <c r="F116" s="69">
        <f t="shared" ref="F116:F134" si="6">C116*E116</f>
        <v>0</v>
      </c>
      <c r="G116" s="81"/>
    </row>
    <row r="117" spans="1:7" s="14" customFormat="1" ht="46.5" customHeight="1" x14ac:dyDescent="0.2">
      <c r="A117" s="47" t="s">
        <v>73</v>
      </c>
      <c r="B117" s="26" t="s">
        <v>295</v>
      </c>
      <c r="C117" s="28">
        <v>1</v>
      </c>
      <c r="D117" s="24" t="s">
        <v>125</v>
      </c>
      <c r="E117" s="68"/>
      <c r="F117" s="69">
        <f t="shared" si="6"/>
        <v>0</v>
      </c>
      <c r="G117" s="81"/>
    </row>
    <row r="118" spans="1:7" s="14" customFormat="1" ht="46.5" customHeight="1" x14ac:dyDescent="0.2">
      <c r="A118" s="47" t="s">
        <v>74</v>
      </c>
      <c r="B118" s="26" t="s">
        <v>296</v>
      </c>
      <c r="C118" s="28">
        <v>1</v>
      </c>
      <c r="D118" s="24" t="s">
        <v>125</v>
      </c>
      <c r="E118" s="68"/>
      <c r="F118" s="69">
        <f t="shared" si="6"/>
        <v>0</v>
      </c>
      <c r="G118" s="81"/>
    </row>
    <row r="119" spans="1:7" x14ac:dyDescent="0.2">
      <c r="A119" s="47" t="s">
        <v>75</v>
      </c>
      <c r="B119" s="27" t="s">
        <v>210</v>
      </c>
      <c r="C119" s="28">
        <v>6</v>
      </c>
      <c r="D119" s="24" t="s">
        <v>125</v>
      </c>
      <c r="E119" s="68"/>
      <c r="F119" s="69">
        <f t="shared" si="6"/>
        <v>0</v>
      </c>
    </row>
    <row r="120" spans="1:7" ht="191.25" x14ac:dyDescent="0.2">
      <c r="A120" s="47" t="s">
        <v>76</v>
      </c>
      <c r="B120" s="62" t="s">
        <v>297</v>
      </c>
      <c r="C120" s="28">
        <v>791</v>
      </c>
      <c r="D120" s="24" t="s">
        <v>123</v>
      </c>
      <c r="E120" s="68"/>
      <c r="F120" s="69">
        <f t="shared" si="6"/>
        <v>0</v>
      </c>
    </row>
    <row r="121" spans="1:7" ht="178.5" x14ac:dyDescent="0.2">
      <c r="A121" s="47" t="s">
        <v>77</v>
      </c>
      <c r="B121" s="62" t="s">
        <v>298</v>
      </c>
      <c r="C121" s="28">
        <v>125</v>
      </c>
      <c r="D121" s="24" t="s">
        <v>123</v>
      </c>
      <c r="E121" s="68"/>
      <c r="F121" s="69">
        <f t="shared" si="6"/>
        <v>0</v>
      </c>
    </row>
    <row r="122" spans="1:7" x14ac:dyDescent="0.2">
      <c r="A122" s="47" t="s">
        <v>78</v>
      </c>
      <c r="B122" s="62" t="s">
        <v>211</v>
      </c>
      <c r="C122" s="28">
        <v>14</v>
      </c>
      <c r="D122" s="24" t="s">
        <v>122</v>
      </c>
      <c r="E122" s="68"/>
      <c r="F122" s="69">
        <f t="shared" si="6"/>
        <v>0</v>
      </c>
    </row>
    <row r="123" spans="1:7" x14ac:dyDescent="0.2">
      <c r="A123" s="47" t="s">
        <v>86</v>
      </c>
      <c r="B123" s="62" t="s">
        <v>212</v>
      </c>
      <c r="C123" s="28">
        <v>33</v>
      </c>
      <c r="D123" s="24" t="s">
        <v>122</v>
      </c>
      <c r="E123" s="68"/>
      <c r="F123" s="69">
        <f t="shared" si="6"/>
        <v>0</v>
      </c>
    </row>
    <row r="124" spans="1:7" x14ac:dyDescent="0.2">
      <c r="A124" s="47" t="s">
        <v>221</v>
      </c>
      <c r="B124" s="62" t="s">
        <v>213</v>
      </c>
      <c r="C124" s="28">
        <v>48</v>
      </c>
      <c r="D124" s="24" t="s">
        <v>122</v>
      </c>
      <c r="E124" s="68"/>
      <c r="F124" s="69">
        <f t="shared" si="6"/>
        <v>0</v>
      </c>
    </row>
    <row r="125" spans="1:7" x14ac:dyDescent="0.2">
      <c r="A125" s="47" t="s">
        <v>244</v>
      </c>
      <c r="B125" s="62" t="s">
        <v>214</v>
      </c>
      <c r="C125" s="28">
        <v>42</v>
      </c>
      <c r="D125" s="24" t="s">
        <v>122</v>
      </c>
      <c r="E125" s="68"/>
      <c r="F125" s="69">
        <f t="shared" si="6"/>
        <v>0</v>
      </c>
    </row>
    <row r="126" spans="1:7" x14ac:dyDescent="0.2">
      <c r="A126" s="47" t="s">
        <v>245</v>
      </c>
      <c r="B126" s="62" t="s">
        <v>215</v>
      </c>
      <c r="C126" s="28">
        <v>38</v>
      </c>
      <c r="D126" s="24" t="s">
        <v>122</v>
      </c>
      <c r="E126" s="68"/>
      <c r="F126" s="69">
        <f t="shared" si="6"/>
        <v>0</v>
      </c>
    </row>
    <row r="127" spans="1:7" x14ac:dyDescent="0.2">
      <c r="B127" s="62"/>
      <c r="C127" s="28"/>
      <c r="E127" s="68"/>
      <c r="F127" s="69">
        <f t="shared" si="6"/>
        <v>0</v>
      </c>
    </row>
    <row r="128" spans="1:7" ht="25.5" x14ac:dyDescent="0.2">
      <c r="B128" s="57" t="s">
        <v>18</v>
      </c>
      <c r="C128" s="28"/>
      <c r="E128" s="68"/>
      <c r="F128" s="69">
        <f t="shared" si="6"/>
        <v>0</v>
      </c>
    </row>
    <row r="129" spans="1:6" x14ac:dyDescent="0.2">
      <c r="C129" s="28"/>
      <c r="E129" s="68"/>
      <c r="F129" s="69">
        <f t="shared" si="6"/>
        <v>0</v>
      </c>
    </row>
    <row r="130" spans="1:6" x14ac:dyDescent="0.2">
      <c r="A130" s="47" t="s">
        <v>312</v>
      </c>
      <c r="B130" s="58"/>
      <c r="C130" s="28"/>
      <c r="E130" s="68"/>
      <c r="F130" s="69">
        <f t="shared" si="6"/>
        <v>0</v>
      </c>
    </row>
    <row r="131" spans="1:6" x14ac:dyDescent="0.2">
      <c r="A131" s="47" t="s">
        <v>313</v>
      </c>
      <c r="B131" s="59"/>
      <c r="C131" s="28"/>
      <c r="E131" s="68"/>
      <c r="F131" s="69">
        <f t="shared" si="6"/>
        <v>0</v>
      </c>
    </row>
    <row r="132" spans="1:6" x14ac:dyDescent="0.2">
      <c r="A132" s="47" t="s">
        <v>314</v>
      </c>
      <c r="B132" s="59"/>
      <c r="C132" s="28"/>
      <c r="E132" s="68"/>
      <c r="F132" s="69">
        <f t="shared" si="6"/>
        <v>0</v>
      </c>
    </row>
    <row r="133" spans="1:6" x14ac:dyDescent="0.2">
      <c r="A133" s="47" t="s">
        <v>315</v>
      </c>
      <c r="B133" s="59"/>
      <c r="C133" s="28"/>
      <c r="E133" s="68"/>
      <c r="F133" s="69">
        <f t="shared" si="6"/>
        <v>0</v>
      </c>
    </row>
    <row r="134" spans="1:6" x14ac:dyDescent="0.2">
      <c r="B134" s="52"/>
      <c r="C134" s="28"/>
      <c r="E134" s="68"/>
      <c r="F134" s="69">
        <f t="shared" si="6"/>
        <v>0</v>
      </c>
    </row>
    <row r="135" spans="1:6" x14ac:dyDescent="0.2">
      <c r="B135" s="61" t="s">
        <v>453</v>
      </c>
      <c r="C135" s="29" t="str">
        <f>A115</f>
        <v>6.</v>
      </c>
      <c r="E135" s="68"/>
      <c r="F135" s="70">
        <f>SUM(F114:F134)</f>
        <v>0</v>
      </c>
    </row>
    <row r="136" spans="1:6" x14ac:dyDescent="0.2">
      <c r="B136" s="52"/>
      <c r="C136" s="28"/>
      <c r="E136" s="68"/>
      <c r="F136" s="69"/>
    </row>
    <row r="137" spans="1:6" x14ac:dyDescent="0.2">
      <c r="A137" s="48" t="s">
        <v>23</v>
      </c>
      <c r="B137" s="51" t="s">
        <v>113</v>
      </c>
      <c r="E137" s="68"/>
      <c r="F137" s="70"/>
    </row>
    <row r="138" spans="1:6" ht="76.5" x14ac:dyDescent="0.2">
      <c r="A138" s="47" t="s">
        <v>79</v>
      </c>
      <c r="B138" s="62" t="s">
        <v>614</v>
      </c>
      <c r="C138" s="28">
        <v>1</v>
      </c>
      <c r="D138" s="24" t="s">
        <v>125</v>
      </c>
      <c r="E138" s="68"/>
      <c r="F138" s="69">
        <f t="shared" ref="F138:F153" si="7">C138*E138</f>
        <v>0</v>
      </c>
    </row>
    <row r="139" spans="1:6" ht="51" x14ac:dyDescent="0.2">
      <c r="A139" s="47" t="s">
        <v>80</v>
      </c>
      <c r="B139" s="62" t="s">
        <v>301</v>
      </c>
      <c r="C139" s="28">
        <v>2</v>
      </c>
      <c r="D139" s="24" t="s">
        <v>125</v>
      </c>
      <c r="E139" s="68"/>
      <c r="F139" s="69">
        <f t="shared" si="7"/>
        <v>0</v>
      </c>
    </row>
    <row r="140" spans="1:6" ht="63.75" x14ac:dyDescent="0.2">
      <c r="A140" s="47" t="s">
        <v>81</v>
      </c>
      <c r="B140" s="62" t="s">
        <v>615</v>
      </c>
      <c r="C140" s="28">
        <v>1</v>
      </c>
      <c r="D140" s="24" t="s">
        <v>125</v>
      </c>
      <c r="E140" s="68"/>
      <c r="F140" s="69">
        <f t="shared" si="7"/>
        <v>0</v>
      </c>
    </row>
    <row r="141" spans="1:6" ht="51" x14ac:dyDescent="0.2">
      <c r="A141" s="47" t="s">
        <v>82</v>
      </c>
      <c r="B141" s="62" t="s">
        <v>302</v>
      </c>
      <c r="C141" s="28">
        <v>2</v>
      </c>
      <c r="D141" s="24" t="s">
        <v>125</v>
      </c>
      <c r="E141" s="68"/>
      <c r="F141" s="69">
        <f t="shared" si="7"/>
        <v>0</v>
      </c>
    </row>
    <row r="142" spans="1:6" ht="25.5" x14ac:dyDescent="0.2">
      <c r="A142" s="47" t="s">
        <v>83</v>
      </c>
      <c r="B142" s="62" t="s">
        <v>216</v>
      </c>
      <c r="C142" s="28">
        <v>1</v>
      </c>
      <c r="D142" s="24" t="s">
        <v>125</v>
      </c>
      <c r="E142" s="68"/>
      <c r="F142" s="69">
        <f t="shared" si="7"/>
        <v>0</v>
      </c>
    </row>
    <row r="143" spans="1:6" ht="25.5" x14ac:dyDescent="0.2">
      <c r="A143" s="47" t="s">
        <v>84</v>
      </c>
      <c r="B143" s="62" t="s">
        <v>217</v>
      </c>
      <c r="C143" s="28">
        <v>1</v>
      </c>
      <c r="D143" s="24" t="s">
        <v>125</v>
      </c>
      <c r="E143" s="68"/>
      <c r="F143" s="69">
        <f t="shared" si="7"/>
        <v>0</v>
      </c>
    </row>
    <row r="144" spans="1:6" ht="140.25" x14ac:dyDescent="0.2">
      <c r="A144" s="47" t="s">
        <v>246</v>
      </c>
      <c r="B144" s="62" t="s">
        <v>299</v>
      </c>
      <c r="C144" s="28">
        <v>1</v>
      </c>
      <c r="D144" s="24" t="s">
        <v>125</v>
      </c>
      <c r="E144" s="68"/>
      <c r="F144" s="69">
        <f t="shared" si="7"/>
        <v>0</v>
      </c>
    </row>
    <row r="145" spans="1:6" ht="63.75" x14ac:dyDescent="0.2">
      <c r="A145" s="47" t="s">
        <v>247</v>
      </c>
      <c r="B145" s="62" t="s">
        <v>300</v>
      </c>
      <c r="C145" s="28">
        <v>1</v>
      </c>
      <c r="D145" s="24" t="s">
        <v>125</v>
      </c>
      <c r="E145" s="68"/>
      <c r="F145" s="69">
        <f t="shared" si="7"/>
        <v>0</v>
      </c>
    </row>
    <row r="146" spans="1:6" x14ac:dyDescent="0.2">
      <c r="B146" s="62"/>
      <c r="C146" s="28"/>
      <c r="E146" s="68"/>
      <c r="F146" s="69">
        <f t="shared" si="7"/>
        <v>0</v>
      </c>
    </row>
    <row r="147" spans="1:6" ht="25.5" x14ac:dyDescent="0.2">
      <c r="B147" s="57" t="s">
        <v>18</v>
      </c>
      <c r="C147" s="28"/>
      <c r="E147" s="68"/>
      <c r="F147" s="69">
        <f t="shared" si="7"/>
        <v>0</v>
      </c>
    </row>
    <row r="148" spans="1:6" x14ac:dyDescent="0.2">
      <c r="C148" s="28"/>
      <c r="E148" s="68"/>
      <c r="F148" s="69">
        <f t="shared" si="7"/>
        <v>0</v>
      </c>
    </row>
    <row r="149" spans="1:6" x14ac:dyDescent="0.2">
      <c r="A149" s="47" t="s">
        <v>254</v>
      </c>
      <c r="B149" s="58"/>
      <c r="C149" s="28"/>
      <c r="E149" s="68"/>
      <c r="F149" s="69">
        <f t="shared" si="7"/>
        <v>0</v>
      </c>
    </row>
    <row r="150" spans="1:6" x14ac:dyDescent="0.2">
      <c r="A150" s="47" t="s">
        <v>255</v>
      </c>
      <c r="B150" s="59"/>
      <c r="C150" s="28"/>
      <c r="E150" s="68"/>
      <c r="F150" s="69">
        <f t="shared" si="7"/>
        <v>0</v>
      </c>
    </row>
    <row r="151" spans="1:6" x14ac:dyDescent="0.2">
      <c r="A151" s="47" t="s">
        <v>256</v>
      </c>
      <c r="B151" s="59"/>
      <c r="C151" s="28"/>
      <c r="E151" s="68"/>
      <c r="F151" s="69">
        <f t="shared" si="7"/>
        <v>0</v>
      </c>
    </row>
    <row r="152" spans="1:6" x14ac:dyDescent="0.2">
      <c r="A152" s="47" t="s">
        <v>257</v>
      </c>
      <c r="B152" s="59"/>
      <c r="C152" s="28"/>
      <c r="E152" s="68"/>
      <c r="F152" s="69">
        <f t="shared" si="7"/>
        <v>0</v>
      </c>
    </row>
    <row r="153" spans="1:6" x14ac:dyDescent="0.2">
      <c r="B153" s="52"/>
      <c r="C153" s="28"/>
      <c r="E153" s="68"/>
      <c r="F153" s="69">
        <f t="shared" si="7"/>
        <v>0</v>
      </c>
    </row>
    <row r="154" spans="1:6" x14ac:dyDescent="0.2">
      <c r="B154" s="61" t="s">
        <v>453</v>
      </c>
      <c r="C154" s="29" t="str">
        <f>A137</f>
        <v>7.</v>
      </c>
      <c r="E154" s="68"/>
      <c r="F154" s="70">
        <f>SUM(F138:F153)</f>
        <v>0</v>
      </c>
    </row>
    <row r="155" spans="1:6" x14ac:dyDescent="0.2">
      <c r="B155" s="51"/>
      <c r="C155" s="86"/>
      <c r="E155" s="68"/>
      <c r="F155" s="70"/>
    </row>
    <row r="156" spans="1:6" x14ac:dyDescent="0.2">
      <c r="A156" s="48" t="s">
        <v>85</v>
      </c>
      <c r="B156" s="51" t="s">
        <v>248</v>
      </c>
      <c r="C156" s="130"/>
      <c r="E156" s="68"/>
      <c r="F156" s="69"/>
    </row>
    <row r="157" spans="1:6" x14ac:dyDescent="0.2">
      <c r="A157" s="47" t="s">
        <v>87</v>
      </c>
      <c r="B157" s="52" t="s">
        <v>249</v>
      </c>
      <c r="C157" s="130">
        <v>1</v>
      </c>
      <c r="D157" s="24" t="s">
        <v>125</v>
      </c>
      <c r="E157" s="68"/>
      <c r="F157" s="69">
        <f t="shared" ref="F157" si="8">C157*E157</f>
        <v>0</v>
      </c>
    </row>
    <row r="158" spans="1:6" x14ac:dyDescent="0.2">
      <c r="A158" s="47" t="s">
        <v>88</v>
      </c>
      <c r="B158" s="52" t="s">
        <v>250</v>
      </c>
      <c r="C158" s="130">
        <v>1</v>
      </c>
      <c r="D158" s="24" t="s">
        <v>125</v>
      </c>
      <c r="E158" s="68"/>
      <c r="F158" s="69">
        <f t="shared" ref="F158:F165" si="9">C158*E158</f>
        <v>0</v>
      </c>
    </row>
    <row r="159" spans="1:6" x14ac:dyDescent="0.2">
      <c r="B159" s="52"/>
      <c r="C159" s="28"/>
      <c r="E159" s="68"/>
      <c r="F159" s="69">
        <f t="shared" si="9"/>
        <v>0</v>
      </c>
    </row>
    <row r="160" spans="1:6" ht="25.5" x14ac:dyDescent="0.2">
      <c r="B160" s="57" t="s">
        <v>18</v>
      </c>
      <c r="C160" s="28"/>
      <c r="E160" s="68"/>
      <c r="F160" s="69">
        <f t="shared" si="9"/>
        <v>0</v>
      </c>
    </row>
    <row r="161" spans="1:6" x14ac:dyDescent="0.2">
      <c r="E161" s="68"/>
      <c r="F161" s="69">
        <f t="shared" si="9"/>
        <v>0</v>
      </c>
    </row>
    <row r="162" spans="1:6" x14ac:dyDescent="0.2">
      <c r="A162" s="47" t="s">
        <v>89</v>
      </c>
      <c r="B162" s="58"/>
      <c r="E162" s="68"/>
      <c r="F162" s="69">
        <f t="shared" si="9"/>
        <v>0</v>
      </c>
    </row>
    <row r="163" spans="1:6" x14ac:dyDescent="0.2">
      <c r="A163" s="47" t="s">
        <v>90</v>
      </c>
      <c r="B163" s="59"/>
      <c r="C163" s="28"/>
      <c r="E163" s="68"/>
      <c r="F163" s="69">
        <f t="shared" si="9"/>
        <v>0</v>
      </c>
    </row>
    <row r="164" spans="1:6" x14ac:dyDescent="0.2">
      <c r="A164" s="47" t="s">
        <v>91</v>
      </c>
      <c r="B164" s="59"/>
      <c r="C164" s="28"/>
      <c r="E164" s="68"/>
      <c r="F164" s="69">
        <f t="shared" si="9"/>
        <v>0</v>
      </c>
    </row>
    <row r="165" spans="1:6" x14ac:dyDescent="0.2">
      <c r="A165" s="47" t="s">
        <v>92</v>
      </c>
      <c r="B165" s="59"/>
      <c r="C165" s="28"/>
      <c r="E165" s="68"/>
      <c r="F165" s="69">
        <f t="shared" si="9"/>
        <v>0</v>
      </c>
    </row>
    <row r="166" spans="1:6" x14ac:dyDescent="0.2">
      <c r="B166" s="52"/>
      <c r="C166" s="28"/>
      <c r="E166" s="68"/>
      <c r="F166" s="69">
        <f t="shared" ref="F166" si="10">E166*C166</f>
        <v>0</v>
      </c>
    </row>
    <row r="167" spans="1:6" x14ac:dyDescent="0.2">
      <c r="B167" s="61" t="s">
        <v>453</v>
      </c>
      <c r="C167" s="29" t="str">
        <f>A156</f>
        <v>8.</v>
      </c>
      <c r="E167" s="68"/>
      <c r="F167" s="70">
        <f>SUM(F155:F166)</f>
        <v>0</v>
      </c>
    </row>
    <row r="168" spans="1:6" x14ac:dyDescent="0.2">
      <c r="B168" s="51"/>
      <c r="E168" s="68"/>
      <c r="F168" s="70"/>
    </row>
    <row r="169" spans="1:6" x14ac:dyDescent="0.2">
      <c r="B169" s="51" t="s">
        <v>471</v>
      </c>
      <c r="C169" s="74"/>
    </row>
    <row r="170" spans="1:6" x14ac:dyDescent="0.2">
      <c r="C170" s="74"/>
    </row>
    <row r="171" spans="1:6" x14ac:dyDescent="0.2">
      <c r="A171" s="48" t="s">
        <v>454</v>
      </c>
      <c r="B171" s="63" t="str">
        <f>B7</f>
        <v>INSTALACJA WODY ZIMNEJ, CWU, CYRKUJACJI</v>
      </c>
      <c r="C171" s="87"/>
      <c r="D171" s="71"/>
      <c r="E171" s="71"/>
      <c r="F171" s="72">
        <f>F33</f>
        <v>0</v>
      </c>
    </row>
    <row r="172" spans="1:6" x14ac:dyDescent="0.2">
      <c r="A172" s="48" t="s">
        <v>461</v>
      </c>
      <c r="B172" s="63" t="str">
        <f>B35</f>
        <v>INSTALACJA GAZU</v>
      </c>
      <c r="C172" s="87"/>
      <c r="D172" s="71"/>
      <c r="E172" s="71"/>
      <c r="F172" s="72">
        <f>F51</f>
        <v>0</v>
      </c>
    </row>
    <row r="173" spans="1:6" x14ac:dyDescent="0.2">
      <c r="A173" s="48" t="s">
        <v>462</v>
      </c>
      <c r="B173" s="63" t="str">
        <f>B53</f>
        <v>INSTALACJA CENTRALNEGO OGRZEWANIA</v>
      </c>
      <c r="C173" s="87"/>
      <c r="D173" s="71"/>
      <c r="E173" s="71"/>
      <c r="F173" s="72">
        <f>F75</f>
        <v>0</v>
      </c>
    </row>
    <row r="174" spans="1:6" x14ac:dyDescent="0.2">
      <c r="A174" s="48" t="s">
        <v>463</v>
      </c>
      <c r="B174" s="63" t="str">
        <f>B77</f>
        <v>INSTALACJA KANALIZACJI SANITARNEJ</v>
      </c>
      <c r="C174" s="87"/>
      <c r="D174" s="71"/>
      <c r="E174" s="71"/>
      <c r="F174" s="72">
        <f>F92</f>
        <v>0</v>
      </c>
    </row>
    <row r="175" spans="1:6" x14ac:dyDescent="0.2">
      <c r="A175" s="48" t="s">
        <v>464</v>
      </c>
      <c r="B175" s="63" t="str">
        <f>B93</f>
        <v>INSTALACJA KANALIZACJI DESZCZOWEJ</v>
      </c>
      <c r="C175" s="87"/>
      <c r="D175" s="71"/>
      <c r="E175" s="71"/>
      <c r="F175" s="72">
        <f>F113</f>
        <v>0</v>
      </c>
    </row>
    <row r="176" spans="1:6" x14ac:dyDescent="0.2">
      <c r="A176" s="48" t="s">
        <v>465</v>
      </c>
      <c r="B176" s="63" t="str">
        <f>B115</f>
        <v xml:space="preserve">INSTALACJA WENTYLACJI </v>
      </c>
      <c r="C176" s="87"/>
      <c r="D176" s="71"/>
      <c r="E176" s="71"/>
      <c r="F176" s="72">
        <f>F135</f>
        <v>0</v>
      </c>
    </row>
    <row r="177" spans="1:6" x14ac:dyDescent="0.2">
      <c r="A177" s="48" t="s">
        <v>466</v>
      </c>
      <c r="B177" s="63" t="str">
        <f>B137</f>
        <v>INSTALACJA KLIMATYZACJI</v>
      </c>
      <c r="C177" s="87"/>
      <c r="D177" s="71"/>
      <c r="E177" s="71"/>
      <c r="F177" s="72">
        <f>F154</f>
        <v>0</v>
      </c>
    </row>
    <row r="178" spans="1:6" x14ac:dyDescent="0.2">
      <c r="A178" s="48" t="s">
        <v>467</v>
      </c>
      <c r="B178" s="63" t="str">
        <f>B156</f>
        <v xml:space="preserve">PRZYŁĄCZA </v>
      </c>
      <c r="C178" s="87"/>
      <c r="D178" s="71"/>
      <c r="E178" s="71"/>
      <c r="F178" s="72">
        <f>F167</f>
        <v>0</v>
      </c>
    </row>
    <row r="179" spans="1:6" x14ac:dyDescent="0.2">
      <c r="A179" s="48"/>
      <c r="B179" s="63"/>
      <c r="C179" s="87"/>
      <c r="D179" s="71"/>
      <c r="E179" s="71"/>
      <c r="F179" s="72"/>
    </row>
    <row r="180" spans="1:6" x14ac:dyDescent="0.2">
      <c r="A180" s="48"/>
      <c r="B180" s="61" t="s">
        <v>472</v>
      </c>
      <c r="C180" s="87"/>
      <c r="D180" s="71"/>
      <c r="E180" s="71"/>
      <c r="F180" s="73">
        <f>SUM(F171:F179)</f>
        <v>0</v>
      </c>
    </row>
    <row r="181" spans="1:6" x14ac:dyDescent="0.2">
      <c r="C181" s="74"/>
    </row>
    <row r="182" spans="1:6" x14ac:dyDescent="0.2">
      <c r="B182" s="64"/>
    </row>
  </sheetData>
  <phoneticPr fontId="9" type="noConversion"/>
  <printOptions horizontalCentered="1"/>
  <pageMargins left="0.39370078740157483" right="0.39370078740157483" top="0.98425196850393704" bottom="0.59055118110236227" header="0.31496062992125984" footer="0.31496062992125984"/>
  <pageSetup paperSize="9" scale="90" fitToHeight="0" orientation="portrait" r:id="rId1"/>
  <headerFooter>
    <oddHeader>&amp;L&amp;"-,Pogrubiony"ROZBICIE KWOTY KONTRAKTOWEJ&amp;R&amp;G</oddHeader>
    <oddFooter>&amp;C&amp;P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D6F9-34AA-435D-A2F6-B6CE035DB317}">
  <dimension ref="A1:G300"/>
  <sheetViews>
    <sheetView showZeros="0" view="pageBreakPreview" topLeftCell="A139" zoomScaleNormal="100" zoomScaleSheetLayoutView="100" zoomScalePageLayoutView="90" workbookViewId="0">
      <selection activeCell="B92" sqref="B92"/>
    </sheetView>
  </sheetViews>
  <sheetFormatPr defaultColWidth="8.85546875" defaultRowHeight="12.75" x14ac:dyDescent="0.2"/>
  <cols>
    <col min="1" max="1" width="6" style="47" customWidth="1"/>
    <col min="2" max="2" width="58.5703125" style="92" customWidth="1"/>
    <col min="3" max="3" width="9.42578125" style="101" customWidth="1"/>
    <col min="4" max="4" width="7.140625" style="102" customWidth="1"/>
    <col min="5" max="5" width="11.42578125" style="102" customWidth="1"/>
    <col min="6" max="6" width="13.28515625" style="67" customWidth="1"/>
    <col min="7" max="7" width="15.85546875" style="80" bestFit="1" customWidth="1"/>
    <col min="8" max="8" width="11" style="6" customWidth="1"/>
    <col min="9" max="9" width="16.7109375" style="6" customWidth="1"/>
    <col min="10" max="16384" width="8.85546875" style="6"/>
  </cols>
  <sheetData>
    <row r="1" spans="1:6" ht="25.5" x14ac:dyDescent="0.2">
      <c r="A1" s="46"/>
      <c r="B1" s="88"/>
      <c r="C1" s="35" t="s">
        <v>3</v>
      </c>
      <c r="D1" s="10" t="s">
        <v>4</v>
      </c>
      <c r="E1" s="22" t="s">
        <v>5</v>
      </c>
      <c r="F1" s="22" t="s">
        <v>6</v>
      </c>
    </row>
    <row r="3" spans="1:6" x14ac:dyDescent="0.2">
      <c r="A3" s="48" t="s">
        <v>115</v>
      </c>
      <c r="B3" s="89" t="s">
        <v>114</v>
      </c>
    </row>
    <row r="4" spans="1:6" x14ac:dyDescent="0.2">
      <c r="B4" s="90"/>
    </row>
    <row r="5" spans="1:6" ht="216.75" x14ac:dyDescent="0.2">
      <c r="B5" s="53" t="s">
        <v>605</v>
      </c>
    </row>
    <row r="6" spans="1:6" x14ac:dyDescent="0.2">
      <c r="B6" s="53"/>
      <c r="C6" s="103"/>
    </row>
    <row r="7" spans="1:6" x14ac:dyDescent="0.2">
      <c r="A7" s="48" t="s">
        <v>454</v>
      </c>
      <c r="B7" s="89" t="s">
        <v>175</v>
      </c>
      <c r="C7" s="103"/>
      <c r="F7" s="72"/>
    </row>
    <row r="8" spans="1:6" x14ac:dyDescent="0.2">
      <c r="A8" s="47" t="s">
        <v>9</v>
      </c>
      <c r="B8" s="90" t="s">
        <v>352</v>
      </c>
      <c r="C8" s="103">
        <v>350</v>
      </c>
      <c r="D8" s="102" t="s">
        <v>123</v>
      </c>
      <c r="F8" s="67">
        <f>E8*C8</f>
        <v>0</v>
      </c>
    </row>
    <row r="9" spans="1:6" x14ac:dyDescent="0.2">
      <c r="A9" s="47" t="s">
        <v>11</v>
      </c>
      <c r="B9" s="90" t="s">
        <v>353</v>
      </c>
      <c r="C9" s="103">
        <v>370</v>
      </c>
      <c r="D9" s="102" t="s">
        <v>123</v>
      </c>
      <c r="F9" s="67">
        <f t="shared" ref="F9:F18" si="0">E9*C9</f>
        <v>0</v>
      </c>
    </row>
    <row r="10" spans="1:6" ht="38.25" x14ac:dyDescent="0.2">
      <c r="A10" s="47" t="s">
        <v>12</v>
      </c>
      <c r="B10" s="90" t="s">
        <v>610</v>
      </c>
      <c r="C10" s="103">
        <v>2</v>
      </c>
      <c r="D10" s="102" t="s">
        <v>122</v>
      </c>
      <c r="F10" s="67">
        <f t="shared" si="0"/>
        <v>0</v>
      </c>
    </row>
    <row r="11" spans="1:6" x14ac:dyDescent="0.2">
      <c r="A11" s="47" t="s">
        <v>14</v>
      </c>
      <c r="B11" s="90" t="s">
        <v>354</v>
      </c>
      <c r="C11" s="103">
        <v>2</v>
      </c>
      <c r="D11" s="102" t="s">
        <v>122</v>
      </c>
      <c r="F11" s="67">
        <f t="shared" si="0"/>
        <v>0</v>
      </c>
    </row>
    <row r="12" spans="1:6" x14ac:dyDescent="0.2">
      <c r="A12" s="48"/>
      <c r="B12" s="91"/>
      <c r="C12" s="103"/>
      <c r="F12" s="67">
        <f t="shared" si="0"/>
        <v>0</v>
      </c>
    </row>
    <row r="13" spans="1:6" ht="25.5" x14ac:dyDescent="0.2">
      <c r="B13" s="57" t="s">
        <v>18</v>
      </c>
      <c r="F13" s="67">
        <f t="shared" si="0"/>
        <v>0</v>
      </c>
    </row>
    <row r="14" spans="1:6" x14ac:dyDescent="0.2">
      <c r="F14" s="67">
        <f t="shared" si="0"/>
        <v>0</v>
      </c>
    </row>
    <row r="15" spans="1:6" x14ac:dyDescent="0.2">
      <c r="A15" s="47" t="s">
        <v>24</v>
      </c>
      <c r="B15" s="93"/>
      <c r="F15" s="67">
        <f t="shared" si="0"/>
        <v>0</v>
      </c>
    </row>
    <row r="16" spans="1:6" x14ac:dyDescent="0.2">
      <c r="A16" s="47" t="s">
        <v>25</v>
      </c>
      <c r="B16" s="94"/>
      <c r="F16" s="67">
        <f t="shared" si="0"/>
        <v>0</v>
      </c>
    </row>
    <row r="17" spans="1:6" x14ac:dyDescent="0.2">
      <c r="A17" s="47" t="s">
        <v>26</v>
      </c>
      <c r="B17" s="94"/>
      <c r="F17" s="67">
        <f t="shared" si="0"/>
        <v>0</v>
      </c>
    </row>
    <row r="18" spans="1:6" x14ac:dyDescent="0.2">
      <c r="A18" s="47" t="s">
        <v>27</v>
      </c>
      <c r="B18" s="94"/>
      <c r="F18" s="67">
        <f t="shared" si="0"/>
        <v>0</v>
      </c>
    </row>
    <row r="19" spans="1:6" x14ac:dyDescent="0.2">
      <c r="B19" s="60"/>
      <c r="C19" s="28"/>
      <c r="D19" s="24"/>
      <c r="E19" s="68"/>
      <c r="F19" s="69">
        <f t="shared" ref="F19" si="1">C19*E19</f>
        <v>0</v>
      </c>
    </row>
    <row r="20" spans="1:6" x14ac:dyDescent="0.2">
      <c r="B20" s="61" t="s">
        <v>453</v>
      </c>
      <c r="C20" s="29" t="str">
        <f>A7</f>
        <v>1</v>
      </c>
      <c r="D20" s="24"/>
      <c r="E20" s="68"/>
      <c r="F20" s="70">
        <f>SUM(F7:F19)</f>
        <v>0</v>
      </c>
    </row>
    <row r="21" spans="1:6" x14ac:dyDescent="0.2">
      <c r="A21" s="48"/>
      <c r="B21" s="89"/>
      <c r="F21" s="72"/>
    </row>
    <row r="22" spans="1:6" x14ac:dyDescent="0.2">
      <c r="A22" s="48" t="s">
        <v>461</v>
      </c>
      <c r="B22" s="91" t="s">
        <v>176</v>
      </c>
      <c r="C22" s="104"/>
      <c r="F22" s="72"/>
    </row>
    <row r="23" spans="1:6" x14ac:dyDescent="0.2">
      <c r="A23" s="47" t="s">
        <v>16</v>
      </c>
      <c r="B23" s="95" t="s">
        <v>343</v>
      </c>
      <c r="C23" s="105">
        <v>370</v>
      </c>
      <c r="D23" s="102" t="s">
        <v>123</v>
      </c>
      <c r="F23" s="67">
        <f>E23*C23</f>
        <v>0</v>
      </c>
    </row>
    <row r="24" spans="1:6" x14ac:dyDescent="0.2">
      <c r="A24" s="47" t="s">
        <v>17</v>
      </c>
      <c r="B24" s="95" t="s">
        <v>344</v>
      </c>
      <c r="C24" s="105">
        <v>620</v>
      </c>
      <c r="D24" s="102" t="s">
        <v>123</v>
      </c>
      <c r="F24" s="67">
        <f t="shared" ref="F24:F39" si="2">E24*C24</f>
        <v>0</v>
      </c>
    </row>
    <row r="25" spans="1:6" x14ac:dyDescent="0.2">
      <c r="A25" s="47" t="s">
        <v>34</v>
      </c>
      <c r="B25" s="95" t="s">
        <v>345</v>
      </c>
      <c r="C25" s="105">
        <v>180</v>
      </c>
      <c r="D25" s="102" t="s">
        <v>123</v>
      </c>
      <c r="F25" s="67">
        <f t="shared" si="2"/>
        <v>0</v>
      </c>
    </row>
    <row r="26" spans="1:6" x14ac:dyDescent="0.2">
      <c r="A26" s="47" t="s">
        <v>35</v>
      </c>
      <c r="B26" s="95" t="s">
        <v>346</v>
      </c>
      <c r="C26" s="105">
        <v>180</v>
      </c>
      <c r="D26" s="102" t="s">
        <v>123</v>
      </c>
      <c r="F26" s="67">
        <f t="shared" si="2"/>
        <v>0</v>
      </c>
    </row>
    <row r="27" spans="1:6" x14ac:dyDescent="0.2">
      <c r="A27" s="47" t="s">
        <v>36</v>
      </c>
      <c r="B27" s="95" t="s">
        <v>347</v>
      </c>
      <c r="C27" s="105">
        <v>12</v>
      </c>
      <c r="D27" s="102" t="s">
        <v>125</v>
      </c>
      <c r="F27" s="67">
        <f t="shared" si="2"/>
        <v>0</v>
      </c>
    </row>
    <row r="28" spans="1:6" x14ac:dyDescent="0.2">
      <c r="A28" s="47" t="s">
        <v>37</v>
      </c>
      <c r="B28" s="95" t="s">
        <v>348</v>
      </c>
      <c r="C28" s="105">
        <v>8</v>
      </c>
      <c r="D28" s="102" t="s">
        <v>125</v>
      </c>
      <c r="F28" s="67">
        <f t="shared" si="2"/>
        <v>0</v>
      </c>
    </row>
    <row r="29" spans="1:6" x14ac:dyDescent="0.2">
      <c r="A29" s="47" t="s">
        <v>38</v>
      </c>
      <c r="B29" s="95" t="s">
        <v>349</v>
      </c>
      <c r="C29" s="105">
        <v>50</v>
      </c>
      <c r="D29" s="102" t="s">
        <v>122</v>
      </c>
      <c r="F29" s="67">
        <f t="shared" si="2"/>
        <v>0</v>
      </c>
    </row>
    <row r="30" spans="1:6" x14ac:dyDescent="0.2">
      <c r="A30" s="47" t="s">
        <v>94</v>
      </c>
      <c r="B30" s="95" t="s">
        <v>350</v>
      </c>
      <c r="C30" s="105">
        <v>280</v>
      </c>
      <c r="D30" s="102" t="s">
        <v>123</v>
      </c>
      <c r="F30" s="67">
        <f t="shared" si="2"/>
        <v>0</v>
      </c>
    </row>
    <row r="31" spans="1:6" x14ac:dyDescent="0.2">
      <c r="A31" s="47" t="s">
        <v>95</v>
      </c>
      <c r="B31" s="95" t="s">
        <v>351</v>
      </c>
      <c r="C31" s="105">
        <v>370</v>
      </c>
      <c r="D31" s="102" t="s">
        <v>123</v>
      </c>
      <c r="F31" s="67">
        <f t="shared" si="2"/>
        <v>0</v>
      </c>
    </row>
    <row r="32" spans="1:6" x14ac:dyDescent="0.2">
      <c r="A32" s="48"/>
      <c r="B32" s="95"/>
      <c r="C32" s="105"/>
      <c r="F32" s="67">
        <f t="shared" si="2"/>
        <v>0</v>
      </c>
    </row>
    <row r="33" spans="1:6" ht="25.5" x14ac:dyDescent="0.2">
      <c r="B33" s="57" t="s">
        <v>18</v>
      </c>
      <c r="C33" s="105"/>
      <c r="F33" s="67">
        <f t="shared" si="2"/>
        <v>0</v>
      </c>
    </row>
    <row r="34" spans="1:6" x14ac:dyDescent="0.2">
      <c r="C34" s="105"/>
      <c r="F34" s="67">
        <f t="shared" si="2"/>
        <v>0</v>
      </c>
    </row>
    <row r="35" spans="1:6" x14ac:dyDescent="0.2">
      <c r="A35" s="47" t="s">
        <v>96</v>
      </c>
      <c r="B35" s="93"/>
      <c r="C35" s="105"/>
      <c r="F35" s="67">
        <f t="shared" si="2"/>
        <v>0</v>
      </c>
    </row>
    <row r="36" spans="1:6" x14ac:dyDescent="0.2">
      <c r="A36" s="47" t="s">
        <v>97</v>
      </c>
      <c r="B36" s="94"/>
      <c r="C36" s="105"/>
      <c r="F36" s="67">
        <f t="shared" si="2"/>
        <v>0</v>
      </c>
    </row>
    <row r="37" spans="1:6" x14ac:dyDescent="0.2">
      <c r="A37" s="47" t="s">
        <v>98</v>
      </c>
      <c r="B37" s="94"/>
      <c r="C37" s="104"/>
      <c r="F37" s="67">
        <f t="shared" si="2"/>
        <v>0</v>
      </c>
    </row>
    <row r="38" spans="1:6" x14ac:dyDescent="0.2">
      <c r="A38" s="47" t="s">
        <v>520</v>
      </c>
      <c r="B38" s="94"/>
      <c r="C38" s="104"/>
      <c r="F38" s="67">
        <f t="shared" si="2"/>
        <v>0</v>
      </c>
    </row>
    <row r="39" spans="1:6" x14ac:dyDescent="0.2">
      <c r="B39" s="60"/>
      <c r="C39" s="28"/>
      <c r="D39" s="24"/>
      <c r="E39" s="68"/>
      <c r="F39" s="67">
        <f t="shared" si="2"/>
        <v>0</v>
      </c>
    </row>
    <row r="40" spans="1:6" x14ac:dyDescent="0.2">
      <c r="B40" s="61" t="s">
        <v>453</v>
      </c>
      <c r="C40" s="29" t="str">
        <f>A22</f>
        <v>2</v>
      </c>
      <c r="D40" s="24"/>
      <c r="E40" s="68"/>
      <c r="F40" s="70">
        <f>SUM(F21:F39)</f>
        <v>0</v>
      </c>
    </row>
    <row r="41" spans="1:6" x14ac:dyDescent="0.2">
      <c r="A41" s="48"/>
      <c r="B41" s="91"/>
      <c r="C41" s="104"/>
      <c r="F41" s="72"/>
    </row>
    <row r="42" spans="1:6" x14ac:dyDescent="0.2">
      <c r="A42" s="96" t="s">
        <v>462</v>
      </c>
      <c r="B42" s="91" t="s">
        <v>178</v>
      </c>
      <c r="C42" s="106"/>
      <c r="D42" s="107"/>
    </row>
    <row r="43" spans="1:6" x14ac:dyDescent="0.2">
      <c r="A43" s="97" t="s">
        <v>39</v>
      </c>
      <c r="B43" s="95" t="s">
        <v>316</v>
      </c>
      <c r="C43" s="105">
        <v>480</v>
      </c>
      <c r="D43" s="107" t="s">
        <v>123</v>
      </c>
      <c r="F43" s="67">
        <f>E43*C43</f>
        <v>0</v>
      </c>
    </row>
    <row r="44" spans="1:6" x14ac:dyDescent="0.2">
      <c r="A44" s="97" t="s">
        <v>40</v>
      </c>
      <c r="B44" s="95" t="s">
        <v>317</v>
      </c>
      <c r="C44" s="105">
        <v>410</v>
      </c>
      <c r="D44" s="107" t="s">
        <v>123</v>
      </c>
      <c r="F44" s="67">
        <f t="shared" ref="F44:F64" si="3">E44*C44</f>
        <v>0</v>
      </c>
    </row>
    <row r="45" spans="1:6" x14ac:dyDescent="0.2">
      <c r="A45" s="97" t="s">
        <v>41</v>
      </c>
      <c r="B45" s="95" t="s">
        <v>318</v>
      </c>
      <c r="C45" s="105">
        <v>220</v>
      </c>
      <c r="D45" s="107" t="s">
        <v>123</v>
      </c>
      <c r="F45" s="67">
        <f t="shared" si="3"/>
        <v>0</v>
      </c>
    </row>
    <row r="46" spans="1:6" x14ac:dyDescent="0.2">
      <c r="A46" s="97" t="s">
        <v>42</v>
      </c>
      <c r="B46" s="95" t="s">
        <v>319</v>
      </c>
      <c r="C46" s="105">
        <v>2500</v>
      </c>
      <c r="D46" s="107" t="s">
        <v>123</v>
      </c>
      <c r="F46" s="67">
        <f t="shared" si="3"/>
        <v>0</v>
      </c>
    </row>
    <row r="47" spans="1:6" x14ac:dyDescent="0.2">
      <c r="A47" s="97" t="s">
        <v>43</v>
      </c>
      <c r="B47" s="95" t="s">
        <v>320</v>
      </c>
      <c r="C47" s="105">
        <v>1250</v>
      </c>
      <c r="D47" s="107" t="s">
        <v>123</v>
      </c>
      <c r="F47" s="67">
        <f t="shared" si="3"/>
        <v>0</v>
      </c>
    </row>
    <row r="48" spans="1:6" x14ac:dyDescent="0.2">
      <c r="A48" s="97" t="s">
        <v>44</v>
      </c>
      <c r="B48" s="95" t="s">
        <v>321</v>
      </c>
      <c r="C48" s="105">
        <v>520</v>
      </c>
      <c r="D48" s="107" t="s">
        <v>123</v>
      </c>
      <c r="F48" s="67">
        <f t="shared" si="3"/>
        <v>0</v>
      </c>
    </row>
    <row r="49" spans="1:6" x14ac:dyDescent="0.2">
      <c r="A49" s="97" t="s">
        <v>45</v>
      </c>
      <c r="B49" s="95" t="s">
        <v>322</v>
      </c>
      <c r="C49" s="105">
        <v>550</v>
      </c>
      <c r="D49" s="107" t="s">
        <v>123</v>
      </c>
      <c r="F49" s="67">
        <f t="shared" si="3"/>
        <v>0</v>
      </c>
    </row>
    <row r="50" spans="1:6" x14ac:dyDescent="0.2">
      <c r="A50" s="97" t="s">
        <v>46</v>
      </c>
      <c r="B50" s="95" t="s">
        <v>323</v>
      </c>
      <c r="C50" s="105">
        <v>450</v>
      </c>
      <c r="D50" s="107" t="s">
        <v>123</v>
      </c>
      <c r="F50" s="67">
        <f t="shared" si="3"/>
        <v>0</v>
      </c>
    </row>
    <row r="51" spans="1:6" x14ac:dyDescent="0.2">
      <c r="A51" s="97" t="s">
        <v>47</v>
      </c>
      <c r="B51" s="95" t="s">
        <v>324</v>
      </c>
      <c r="C51" s="105">
        <v>250</v>
      </c>
      <c r="D51" s="107" t="s">
        <v>123</v>
      </c>
      <c r="F51" s="67">
        <f t="shared" si="3"/>
        <v>0</v>
      </c>
    </row>
    <row r="52" spans="1:6" x14ac:dyDescent="0.2">
      <c r="A52" s="97" t="s">
        <v>48</v>
      </c>
      <c r="B52" s="95" t="s">
        <v>325</v>
      </c>
      <c r="C52" s="105">
        <v>580</v>
      </c>
      <c r="D52" s="107" t="s">
        <v>123</v>
      </c>
      <c r="F52" s="67">
        <f t="shared" si="3"/>
        <v>0</v>
      </c>
    </row>
    <row r="53" spans="1:6" x14ac:dyDescent="0.2">
      <c r="A53" s="97" t="s">
        <v>49</v>
      </c>
      <c r="B53" s="95" t="s">
        <v>326</v>
      </c>
      <c r="C53" s="105">
        <v>180</v>
      </c>
      <c r="D53" s="107" t="s">
        <v>123</v>
      </c>
      <c r="F53" s="67">
        <f t="shared" si="3"/>
        <v>0</v>
      </c>
    </row>
    <row r="54" spans="1:6" x14ac:dyDescent="0.2">
      <c r="A54" s="97" t="s">
        <v>50</v>
      </c>
      <c r="B54" s="95" t="s">
        <v>327</v>
      </c>
      <c r="C54" s="105">
        <v>50</v>
      </c>
      <c r="D54" s="107" t="s">
        <v>123</v>
      </c>
      <c r="F54" s="67">
        <f t="shared" si="3"/>
        <v>0</v>
      </c>
    </row>
    <row r="55" spans="1:6" x14ac:dyDescent="0.2">
      <c r="A55" s="97" t="s">
        <v>51</v>
      </c>
      <c r="B55" s="95" t="s">
        <v>328</v>
      </c>
      <c r="C55" s="105">
        <v>120</v>
      </c>
      <c r="D55" s="107" t="s">
        <v>123</v>
      </c>
      <c r="F55" s="67">
        <f t="shared" si="3"/>
        <v>0</v>
      </c>
    </row>
    <row r="56" spans="1:6" x14ac:dyDescent="0.2">
      <c r="A56" s="97" t="s">
        <v>307</v>
      </c>
      <c r="B56" s="95" t="s">
        <v>329</v>
      </c>
      <c r="C56" s="105">
        <v>720</v>
      </c>
      <c r="D56" s="107" t="s">
        <v>123</v>
      </c>
      <c r="F56" s="67">
        <f t="shared" si="3"/>
        <v>0</v>
      </c>
    </row>
    <row r="57" spans="1:6" x14ac:dyDescent="0.2">
      <c r="A57" s="97" t="s">
        <v>308</v>
      </c>
      <c r="B57" s="95" t="s">
        <v>330</v>
      </c>
      <c r="C57" s="105">
        <v>20</v>
      </c>
      <c r="D57" s="107" t="s">
        <v>123</v>
      </c>
      <c r="F57" s="67">
        <f t="shared" si="3"/>
        <v>0</v>
      </c>
    </row>
    <row r="58" spans="1:6" ht="25.5" x14ac:dyDescent="0.2">
      <c r="A58" s="97" t="s">
        <v>309</v>
      </c>
      <c r="B58" s="95" t="s">
        <v>331</v>
      </c>
      <c r="C58" s="105">
        <v>1400</v>
      </c>
      <c r="D58" s="107" t="s">
        <v>123</v>
      </c>
      <c r="F58" s="67">
        <f t="shared" si="3"/>
        <v>0</v>
      </c>
    </row>
    <row r="59" spans="1:6" ht="51" x14ac:dyDescent="0.2">
      <c r="A59" s="97" t="s">
        <v>310</v>
      </c>
      <c r="B59" s="95" t="s">
        <v>332</v>
      </c>
      <c r="C59" s="105">
        <v>10</v>
      </c>
      <c r="D59" s="107" t="s">
        <v>125</v>
      </c>
      <c r="F59" s="67">
        <f t="shared" si="3"/>
        <v>0</v>
      </c>
    </row>
    <row r="60" spans="1:6" x14ac:dyDescent="0.2">
      <c r="A60" s="97" t="s">
        <v>311</v>
      </c>
      <c r="B60" s="95" t="s">
        <v>333</v>
      </c>
      <c r="C60" s="105">
        <v>190</v>
      </c>
      <c r="D60" s="107" t="s">
        <v>122</v>
      </c>
      <c r="F60" s="67">
        <f t="shared" si="3"/>
        <v>0</v>
      </c>
    </row>
    <row r="61" spans="1:6" x14ac:dyDescent="0.2">
      <c r="A61" s="97" t="s">
        <v>507</v>
      </c>
      <c r="B61" s="95" t="s">
        <v>334</v>
      </c>
      <c r="C61" s="105">
        <v>210</v>
      </c>
      <c r="D61" s="107" t="s">
        <v>122</v>
      </c>
      <c r="F61" s="67">
        <f t="shared" si="3"/>
        <v>0</v>
      </c>
    </row>
    <row r="62" spans="1:6" x14ac:dyDescent="0.2">
      <c r="A62" s="97" t="s">
        <v>508</v>
      </c>
      <c r="B62" s="95" t="s">
        <v>335</v>
      </c>
      <c r="C62" s="105">
        <v>139</v>
      </c>
      <c r="D62" s="107" t="s">
        <v>122</v>
      </c>
      <c r="F62" s="67">
        <f t="shared" si="3"/>
        <v>0</v>
      </c>
    </row>
    <row r="63" spans="1:6" x14ac:dyDescent="0.2">
      <c r="A63" s="97" t="s">
        <v>509</v>
      </c>
      <c r="B63" s="95" t="s">
        <v>336</v>
      </c>
      <c r="C63" s="105">
        <v>1</v>
      </c>
      <c r="D63" s="107" t="s">
        <v>122</v>
      </c>
      <c r="F63" s="67">
        <f t="shared" si="3"/>
        <v>0</v>
      </c>
    </row>
    <row r="64" spans="1:6" x14ac:dyDescent="0.2">
      <c r="A64" s="97" t="s">
        <v>510</v>
      </c>
      <c r="B64" s="95" t="s">
        <v>337</v>
      </c>
      <c r="C64" s="105">
        <v>1</v>
      </c>
      <c r="D64" s="107" t="s">
        <v>125</v>
      </c>
      <c r="F64" s="67">
        <f t="shared" si="3"/>
        <v>0</v>
      </c>
    </row>
    <row r="65" spans="1:6" x14ac:dyDescent="0.2">
      <c r="A65" s="97" t="s">
        <v>511</v>
      </c>
      <c r="B65" s="95" t="s">
        <v>338</v>
      </c>
      <c r="C65" s="105">
        <v>1</v>
      </c>
      <c r="D65" s="107" t="s">
        <v>125</v>
      </c>
      <c r="F65" s="67">
        <f t="shared" ref="F65:F77" si="4">E65*C65</f>
        <v>0</v>
      </c>
    </row>
    <row r="66" spans="1:6" ht="25.5" x14ac:dyDescent="0.2">
      <c r="A66" s="97" t="s">
        <v>512</v>
      </c>
      <c r="B66" s="95" t="s">
        <v>339</v>
      </c>
      <c r="C66" s="105">
        <v>1</v>
      </c>
      <c r="D66" s="107" t="s">
        <v>125</v>
      </c>
      <c r="F66" s="67">
        <f t="shared" si="4"/>
        <v>0</v>
      </c>
    </row>
    <row r="67" spans="1:6" ht="25.5" x14ac:dyDescent="0.2">
      <c r="A67" s="97" t="s">
        <v>513</v>
      </c>
      <c r="B67" s="95" t="s">
        <v>340</v>
      </c>
      <c r="C67" s="105">
        <v>1</v>
      </c>
      <c r="D67" s="107" t="s">
        <v>125</v>
      </c>
      <c r="F67" s="67">
        <f t="shared" si="4"/>
        <v>0</v>
      </c>
    </row>
    <row r="68" spans="1:6" x14ac:dyDescent="0.2">
      <c r="A68" s="97" t="s">
        <v>514</v>
      </c>
      <c r="B68" s="95" t="s">
        <v>341</v>
      </c>
      <c r="C68" s="105">
        <v>1</v>
      </c>
      <c r="D68" s="107" t="s">
        <v>125</v>
      </c>
      <c r="F68" s="67">
        <f t="shared" si="4"/>
        <v>0</v>
      </c>
    </row>
    <row r="69" spans="1:6" x14ac:dyDescent="0.2">
      <c r="A69" s="97" t="s">
        <v>515</v>
      </c>
      <c r="B69" s="95" t="s">
        <v>342</v>
      </c>
      <c r="C69" s="105">
        <v>5</v>
      </c>
      <c r="D69" s="107" t="s">
        <v>122</v>
      </c>
      <c r="F69" s="67">
        <f t="shared" si="4"/>
        <v>0</v>
      </c>
    </row>
    <row r="70" spans="1:6" x14ac:dyDescent="0.2">
      <c r="A70" s="96"/>
      <c r="B70" s="91"/>
      <c r="C70" s="106"/>
      <c r="D70" s="107"/>
      <c r="F70" s="67">
        <f t="shared" si="4"/>
        <v>0</v>
      </c>
    </row>
    <row r="71" spans="1:6" ht="25.5" x14ac:dyDescent="0.2">
      <c r="B71" s="57" t="s">
        <v>18</v>
      </c>
      <c r="C71" s="104"/>
      <c r="D71" s="107"/>
      <c r="F71" s="67">
        <f t="shared" si="4"/>
        <v>0</v>
      </c>
    </row>
    <row r="72" spans="1:6" x14ac:dyDescent="0.2">
      <c r="C72" s="105"/>
      <c r="F72" s="67">
        <f t="shared" si="4"/>
        <v>0</v>
      </c>
    </row>
    <row r="73" spans="1:6" x14ac:dyDescent="0.2">
      <c r="A73" s="47" t="s">
        <v>516</v>
      </c>
      <c r="B73" s="93"/>
      <c r="C73" s="105"/>
      <c r="F73" s="67">
        <f t="shared" si="4"/>
        <v>0</v>
      </c>
    </row>
    <row r="74" spans="1:6" x14ac:dyDescent="0.2">
      <c r="A74" s="47" t="s">
        <v>517</v>
      </c>
      <c r="B74" s="94"/>
      <c r="C74" s="105"/>
      <c r="F74" s="67">
        <f t="shared" si="4"/>
        <v>0</v>
      </c>
    </row>
    <row r="75" spans="1:6" x14ac:dyDescent="0.2">
      <c r="A75" s="47" t="s">
        <v>518</v>
      </c>
      <c r="B75" s="94"/>
      <c r="C75" s="105"/>
      <c r="F75" s="67">
        <f t="shared" si="4"/>
        <v>0</v>
      </c>
    </row>
    <row r="76" spans="1:6" x14ac:dyDescent="0.2">
      <c r="A76" s="47" t="s">
        <v>519</v>
      </c>
      <c r="B76" s="94"/>
      <c r="C76" s="105"/>
      <c r="F76" s="67">
        <f t="shared" si="4"/>
        <v>0</v>
      </c>
    </row>
    <row r="77" spans="1:6" x14ac:dyDescent="0.2">
      <c r="B77" s="60"/>
      <c r="C77" s="28"/>
      <c r="D77" s="24"/>
      <c r="E77" s="68"/>
      <c r="F77" s="67">
        <f t="shared" si="4"/>
        <v>0</v>
      </c>
    </row>
    <row r="78" spans="1:6" x14ac:dyDescent="0.2">
      <c r="B78" s="61" t="s">
        <v>453</v>
      </c>
      <c r="C78" s="29" t="str">
        <f>A42</f>
        <v>3</v>
      </c>
      <c r="D78" s="24"/>
      <c r="E78" s="68"/>
      <c r="F78" s="70">
        <f>SUM(F41:F77)</f>
        <v>0</v>
      </c>
    </row>
    <row r="79" spans="1:6" x14ac:dyDescent="0.2">
      <c r="B79" s="90"/>
      <c r="C79" s="105"/>
    </row>
    <row r="80" spans="1:6" x14ac:dyDescent="0.2">
      <c r="A80" s="48" t="s">
        <v>463</v>
      </c>
      <c r="B80" s="131" t="s">
        <v>369</v>
      </c>
      <c r="C80" s="108"/>
      <c r="D80" s="109"/>
      <c r="F80" s="72"/>
    </row>
    <row r="81" spans="1:6" x14ac:dyDescent="0.2">
      <c r="A81" s="47" t="s">
        <v>52</v>
      </c>
      <c r="B81" s="95" t="s">
        <v>370</v>
      </c>
      <c r="C81" s="105">
        <v>7</v>
      </c>
      <c r="D81" s="107" t="s">
        <v>122</v>
      </c>
      <c r="F81" s="67">
        <f>E81*C81</f>
        <v>0</v>
      </c>
    </row>
    <row r="82" spans="1:6" x14ac:dyDescent="0.2">
      <c r="A82" s="47" t="s">
        <v>53</v>
      </c>
      <c r="B82" s="95" t="s">
        <v>371</v>
      </c>
      <c r="C82" s="105">
        <v>11</v>
      </c>
      <c r="D82" s="107" t="s">
        <v>122</v>
      </c>
      <c r="F82" s="67">
        <f t="shared" ref="F82:F108" si="5">E82*C82</f>
        <v>0</v>
      </c>
    </row>
    <row r="83" spans="1:6" x14ac:dyDescent="0.2">
      <c r="A83" s="47" t="s">
        <v>54</v>
      </c>
      <c r="B83" s="95" t="s">
        <v>372</v>
      </c>
      <c r="C83" s="105">
        <v>30</v>
      </c>
      <c r="D83" s="107" t="s">
        <v>122</v>
      </c>
      <c r="F83" s="67">
        <f t="shared" si="5"/>
        <v>0</v>
      </c>
    </row>
    <row r="84" spans="1:6" x14ac:dyDescent="0.2">
      <c r="A84" s="47" t="s">
        <v>55</v>
      </c>
      <c r="B84" s="95" t="s">
        <v>373</v>
      </c>
      <c r="C84" s="105">
        <v>55</v>
      </c>
      <c r="D84" s="107" t="s">
        <v>122</v>
      </c>
      <c r="F84" s="67">
        <f t="shared" si="5"/>
        <v>0</v>
      </c>
    </row>
    <row r="85" spans="1:6" x14ac:dyDescent="0.2">
      <c r="A85" s="47" t="s">
        <v>56</v>
      </c>
      <c r="B85" s="95" t="s">
        <v>374</v>
      </c>
      <c r="C85" s="105">
        <v>27</v>
      </c>
      <c r="D85" s="107" t="s">
        <v>122</v>
      </c>
      <c r="F85" s="67">
        <f t="shared" si="5"/>
        <v>0</v>
      </c>
    </row>
    <row r="86" spans="1:6" x14ac:dyDescent="0.2">
      <c r="A86" s="47" t="s">
        <v>57</v>
      </c>
      <c r="B86" s="95" t="s">
        <v>375</v>
      </c>
      <c r="C86" s="105">
        <v>68</v>
      </c>
      <c r="D86" s="107" t="s">
        <v>122</v>
      </c>
      <c r="F86" s="67">
        <f t="shared" si="5"/>
        <v>0</v>
      </c>
    </row>
    <row r="87" spans="1:6" x14ac:dyDescent="0.2">
      <c r="A87" s="47" t="s">
        <v>58</v>
      </c>
      <c r="B87" s="95" t="s">
        <v>376</v>
      </c>
      <c r="C87" s="105">
        <v>55</v>
      </c>
      <c r="D87" s="107" t="s">
        <v>122</v>
      </c>
      <c r="F87" s="67">
        <f t="shared" si="5"/>
        <v>0</v>
      </c>
    </row>
    <row r="88" spans="1:6" x14ac:dyDescent="0.2">
      <c r="A88" s="47" t="s">
        <v>99</v>
      </c>
      <c r="B88" s="95" t="s">
        <v>377</v>
      </c>
      <c r="C88" s="105">
        <v>40</v>
      </c>
      <c r="D88" s="107" t="s">
        <v>122</v>
      </c>
      <c r="F88" s="67">
        <f t="shared" si="5"/>
        <v>0</v>
      </c>
    </row>
    <row r="89" spans="1:6" x14ac:dyDescent="0.2">
      <c r="A89" s="47" t="s">
        <v>100</v>
      </c>
      <c r="B89" s="95" t="s">
        <v>378</v>
      </c>
      <c r="C89" s="105">
        <v>12</v>
      </c>
      <c r="D89" s="107" t="s">
        <v>122</v>
      </c>
      <c r="F89" s="67">
        <f t="shared" si="5"/>
        <v>0</v>
      </c>
    </row>
    <row r="90" spans="1:6" x14ac:dyDescent="0.2">
      <c r="A90" s="47" t="s">
        <v>101</v>
      </c>
      <c r="B90" s="95" t="s">
        <v>379</v>
      </c>
      <c r="C90" s="105">
        <v>14</v>
      </c>
      <c r="D90" s="107" t="s">
        <v>122</v>
      </c>
      <c r="F90" s="67">
        <f t="shared" si="5"/>
        <v>0</v>
      </c>
    </row>
    <row r="91" spans="1:6" x14ac:dyDescent="0.2">
      <c r="A91" s="47" t="s">
        <v>355</v>
      </c>
      <c r="B91" s="95" t="s">
        <v>380</v>
      </c>
      <c r="C91" s="105">
        <v>15</v>
      </c>
      <c r="D91" s="107" t="s">
        <v>122</v>
      </c>
      <c r="F91" s="67">
        <f t="shared" si="5"/>
        <v>0</v>
      </c>
    </row>
    <row r="92" spans="1:6" x14ac:dyDescent="0.2">
      <c r="A92" s="47" t="s">
        <v>356</v>
      </c>
      <c r="B92" s="95" t="s">
        <v>381</v>
      </c>
      <c r="C92" s="105">
        <v>4</v>
      </c>
      <c r="D92" s="107" t="s">
        <v>122</v>
      </c>
      <c r="F92" s="67">
        <f t="shared" si="5"/>
        <v>0</v>
      </c>
    </row>
    <row r="93" spans="1:6" x14ac:dyDescent="0.2">
      <c r="A93" s="47" t="s">
        <v>357</v>
      </c>
      <c r="B93" s="95" t="s">
        <v>382</v>
      </c>
      <c r="C93" s="105">
        <v>16</v>
      </c>
      <c r="D93" s="107" t="s">
        <v>122</v>
      </c>
      <c r="F93" s="67">
        <f t="shared" si="5"/>
        <v>0</v>
      </c>
    </row>
    <row r="94" spans="1:6" x14ac:dyDescent="0.2">
      <c r="A94" s="47" t="s">
        <v>358</v>
      </c>
      <c r="B94" s="95" t="s">
        <v>383</v>
      </c>
      <c r="C94" s="105">
        <v>28</v>
      </c>
      <c r="D94" s="107" t="s">
        <v>122</v>
      </c>
      <c r="F94" s="67">
        <f t="shared" si="5"/>
        <v>0</v>
      </c>
    </row>
    <row r="95" spans="1:6" x14ac:dyDescent="0.2">
      <c r="A95" s="47" t="s">
        <v>359</v>
      </c>
      <c r="B95" s="95" t="s">
        <v>384</v>
      </c>
      <c r="C95" s="105">
        <v>20</v>
      </c>
      <c r="D95" s="107" t="s">
        <v>122</v>
      </c>
      <c r="F95" s="67">
        <f t="shared" si="5"/>
        <v>0</v>
      </c>
    </row>
    <row r="96" spans="1:6" x14ac:dyDescent="0.2">
      <c r="A96" s="47" t="s">
        <v>360</v>
      </c>
      <c r="B96" s="95" t="s">
        <v>385</v>
      </c>
      <c r="C96" s="105">
        <v>10</v>
      </c>
      <c r="D96" s="107" t="s">
        <v>122</v>
      </c>
      <c r="F96" s="67">
        <f t="shared" si="5"/>
        <v>0</v>
      </c>
    </row>
    <row r="97" spans="1:6" x14ac:dyDescent="0.2">
      <c r="A97" s="47" t="s">
        <v>361</v>
      </c>
      <c r="B97" s="95" t="s">
        <v>386</v>
      </c>
      <c r="C97" s="105">
        <v>20</v>
      </c>
      <c r="D97" s="107" t="s">
        <v>122</v>
      </c>
      <c r="F97" s="67">
        <f t="shared" si="5"/>
        <v>0</v>
      </c>
    </row>
    <row r="98" spans="1:6" x14ac:dyDescent="0.2">
      <c r="A98" s="47" t="s">
        <v>362</v>
      </c>
      <c r="B98" s="95" t="s">
        <v>387</v>
      </c>
      <c r="C98" s="105">
        <v>14</v>
      </c>
      <c r="D98" s="107" t="s">
        <v>122</v>
      </c>
      <c r="F98" s="67">
        <f t="shared" si="5"/>
        <v>0</v>
      </c>
    </row>
    <row r="99" spans="1:6" x14ac:dyDescent="0.2">
      <c r="A99" s="47" t="s">
        <v>363</v>
      </c>
      <c r="B99" s="95" t="s">
        <v>388</v>
      </c>
      <c r="C99" s="105">
        <v>42</v>
      </c>
      <c r="D99" s="107" t="s">
        <v>122</v>
      </c>
      <c r="F99" s="67">
        <f t="shared" si="5"/>
        <v>0</v>
      </c>
    </row>
    <row r="100" spans="1:6" x14ac:dyDescent="0.2">
      <c r="A100" s="47" t="s">
        <v>364</v>
      </c>
      <c r="B100" s="95" t="s">
        <v>389</v>
      </c>
      <c r="C100" s="105">
        <v>10</v>
      </c>
      <c r="D100" s="107" t="s">
        <v>122</v>
      </c>
      <c r="F100" s="67">
        <f t="shared" si="5"/>
        <v>0</v>
      </c>
    </row>
    <row r="101" spans="1:6" x14ac:dyDescent="0.2">
      <c r="B101" s="98"/>
      <c r="C101" s="34"/>
      <c r="F101" s="67">
        <f t="shared" si="5"/>
        <v>0</v>
      </c>
    </row>
    <row r="102" spans="1:6" ht="25.5" x14ac:dyDescent="0.2">
      <c r="B102" s="57" t="s">
        <v>18</v>
      </c>
      <c r="C102" s="34"/>
      <c r="F102" s="67">
        <f t="shared" si="5"/>
        <v>0</v>
      </c>
    </row>
    <row r="103" spans="1:6" x14ac:dyDescent="0.2">
      <c r="C103" s="34"/>
      <c r="F103" s="67">
        <f t="shared" si="5"/>
        <v>0</v>
      </c>
    </row>
    <row r="104" spans="1:6" x14ac:dyDescent="0.2">
      <c r="A104" s="47" t="s">
        <v>365</v>
      </c>
      <c r="B104" s="93"/>
      <c r="C104" s="34"/>
      <c r="F104" s="67">
        <f t="shared" si="5"/>
        <v>0</v>
      </c>
    </row>
    <row r="105" spans="1:6" x14ac:dyDescent="0.2">
      <c r="A105" s="47" t="s">
        <v>366</v>
      </c>
      <c r="B105" s="94"/>
      <c r="C105" s="34"/>
      <c r="F105" s="67">
        <f t="shared" si="5"/>
        <v>0</v>
      </c>
    </row>
    <row r="106" spans="1:6" x14ac:dyDescent="0.2">
      <c r="A106" s="47" t="s">
        <v>367</v>
      </c>
      <c r="B106" s="94"/>
      <c r="C106" s="34"/>
      <c r="F106" s="67">
        <f t="shared" si="5"/>
        <v>0</v>
      </c>
    </row>
    <row r="107" spans="1:6" x14ac:dyDescent="0.2">
      <c r="A107" s="47" t="s">
        <v>368</v>
      </c>
      <c r="B107" s="94"/>
      <c r="C107" s="34"/>
      <c r="F107" s="67">
        <f t="shared" si="5"/>
        <v>0</v>
      </c>
    </row>
    <row r="108" spans="1:6" x14ac:dyDescent="0.2">
      <c r="B108" s="60"/>
      <c r="C108" s="28"/>
      <c r="D108" s="24"/>
      <c r="E108" s="68"/>
      <c r="F108" s="67">
        <f t="shared" si="5"/>
        <v>0</v>
      </c>
    </row>
    <row r="109" spans="1:6" x14ac:dyDescent="0.2">
      <c r="B109" s="61" t="s">
        <v>453</v>
      </c>
      <c r="C109" s="29" t="str">
        <f>A80</f>
        <v>4</v>
      </c>
      <c r="D109" s="24"/>
      <c r="E109" s="68"/>
      <c r="F109" s="70">
        <f>SUM(F79:F108)</f>
        <v>0</v>
      </c>
    </row>
    <row r="110" spans="1:6" x14ac:dyDescent="0.2">
      <c r="B110" s="98"/>
      <c r="C110" s="34"/>
    </row>
    <row r="111" spans="1:6" x14ac:dyDescent="0.2">
      <c r="A111" s="48" t="s">
        <v>464</v>
      </c>
      <c r="B111" s="89" t="s">
        <v>179</v>
      </c>
      <c r="C111" s="108"/>
      <c r="D111" s="109"/>
      <c r="F111" s="72"/>
    </row>
    <row r="112" spans="1:6" x14ac:dyDescent="0.2">
      <c r="A112" s="47" t="s">
        <v>59</v>
      </c>
      <c r="B112" s="95" t="s">
        <v>390</v>
      </c>
      <c r="C112" s="105">
        <v>5</v>
      </c>
      <c r="D112" s="107" t="s">
        <v>122</v>
      </c>
      <c r="F112" s="67">
        <f>E112*C112</f>
        <v>0</v>
      </c>
    </row>
    <row r="113" spans="1:6" x14ac:dyDescent="0.2">
      <c r="A113" s="47" t="s">
        <v>60</v>
      </c>
      <c r="B113" s="95" t="s">
        <v>391</v>
      </c>
      <c r="C113" s="105">
        <v>36</v>
      </c>
      <c r="D113" s="107" t="s">
        <v>122</v>
      </c>
      <c r="F113" s="67">
        <f t="shared" ref="F113:F125" si="6">E113*C113</f>
        <v>0</v>
      </c>
    </row>
    <row r="114" spans="1:6" x14ac:dyDescent="0.2">
      <c r="A114" s="47" t="s">
        <v>61</v>
      </c>
      <c r="B114" s="95" t="s">
        <v>392</v>
      </c>
      <c r="C114" s="105">
        <v>28</v>
      </c>
      <c r="D114" s="107" t="s">
        <v>122</v>
      </c>
      <c r="F114" s="67">
        <f t="shared" si="6"/>
        <v>0</v>
      </c>
    </row>
    <row r="115" spans="1:6" x14ac:dyDescent="0.2">
      <c r="A115" s="47" t="s">
        <v>62</v>
      </c>
      <c r="B115" s="95" t="s">
        <v>393</v>
      </c>
      <c r="C115" s="105">
        <v>16</v>
      </c>
      <c r="D115" s="107" t="s">
        <v>122</v>
      </c>
      <c r="F115" s="67">
        <f t="shared" si="6"/>
        <v>0</v>
      </c>
    </row>
    <row r="116" spans="1:6" x14ac:dyDescent="0.2">
      <c r="A116" s="47" t="s">
        <v>63</v>
      </c>
      <c r="B116" s="95" t="s">
        <v>394</v>
      </c>
      <c r="C116" s="105">
        <v>34</v>
      </c>
      <c r="D116" s="107" t="s">
        <v>122</v>
      </c>
      <c r="F116" s="67">
        <f t="shared" si="6"/>
        <v>0</v>
      </c>
    </row>
    <row r="117" spans="1:6" x14ac:dyDescent="0.2">
      <c r="A117" s="47" t="s">
        <v>64</v>
      </c>
      <c r="B117" s="95" t="s">
        <v>395</v>
      </c>
      <c r="C117" s="105">
        <v>12</v>
      </c>
      <c r="D117" s="107" t="s">
        <v>122</v>
      </c>
      <c r="F117" s="67">
        <f t="shared" si="6"/>
        <v>0</v>
      </c>
    </row>
    <row r="118" spans="1:6" x14ac:dyDescent="0.2">
      <c r="B118" s="95"/>
      <c r="C118" s="105"/>
      <c r="D118" s="107"/>
      <c r="F118" s="67">
        <f t="shared" si="6"/>
        <v>0</v>
      </c>
    </row>
    <row r="119" spans="1:6" ht="25.5" x14ac:dyDescent="0.2">
      <c r="B119" s="57" t="s">
        <v>18</v>
      </c>
      <c r="C119" s="105"/>
      <c r="D119" s="107"/>
      <c r="F119" s="67">
        <f t="shared" si="6"/>
        <v>0</v>
      </c>
    </row>
    <row r="120" spans="1:6" x14ac:dyDescent="0.2">
      <c r="C120" s="105"/>
      <c r="D120" s="107"/>
      <c r="F120" s="67">
        <f t="shared" si="6"/>
        <v>0</v>
      </c>
    </row>
    <row r="121" spans="1:6" x14ac:dyDescent="0.2">
      <c r="A121" s="47" t="s">
        <v>65</v>
      </c>
      <c r="B121" s="93"/>
      <c r="C121" s="105"/>
      <c r="D121" s="107"/>
      <c r="F121" s="67">
        <f t="shared" si="6"/>
        <v>0</v>
      </c>
    </row>
    <row r="122" spans="1:6" x14ac:dyDescent="0.2">
      <c r="A122" s="47" t="s">
        <v>66</v>
      </c>
      <c r="B122" s="94"/>
      <c r="C122" s="105"/>
      <c r="F122" s="67">
        <f t="shared" si="6"/>
        <v>0</v>
      </c>
    </row>
    <row r="123" spans="1:6" x14ac:dyDescent="0.2">
      <c r="A123" s="47" t="s">
        <v>67</v>
      </c>
      <c r="B123" s="94"/>
      <c r="C123" s="104"/>
      <c r="F123" s="67">
        <f t="shared" si="6"/>
        <v>0</v>
      </c>
    </row>
    <row r="124" spans="1:6" x14ac:dyDescent="0.2">
      <c r="A124" s="47" t="s">
        <v>68</v>
      </c>
      <c r="B124" s="94"/>
      <c r="C124" s="105"/>
      <c r="F124" s="67">
        <f t="shared" si="6"/>
        <v>0</v>
      </c>
    </row>
    <row r="125" spans="1:6" x14ac:dyDescent="0.2">
      <c r="B125" s="60"/>
      <c r="C125" s="28"/>
      <c r="D125" s="24"/>
      <c r="E125" s="68"/>
      <c r="F125" s="67">
        <f t="shared" si="6"/>
        <v>0</v>
      </c>
    </row>
    <row r="126" spans="1:6" x14ac:dyDescent="0.2">
      <c r="B126" s="61" t="s">
        <v>453</v>
      </c>
      <c r="C126" s="29" t="str">
        <f>A111</f>
        <v>5</v>
      </c>
      <c r="D126" s="24"/>
      <c r="E126" s="68"/>
      <c r="F126" s="70">
        <f>SUM(F110:F125)</f>
        <v>0</v>
      </c>
    </row>
    <row r="127" spans="1:6" x14ac:dyDescent="0.2">
      <c r="B127" s="99"/>
      <c r="C127" s="105"/>
    </row>
    <row r="128" spans="1:6" x14ac:dyDescent="0.2">
      <c r="B128" s="90"/>
      <c r="C128" s="105"/>
    </row>
    <row r="129" spans="1:6" x14ac:dyDescent="0.2">
      <c r="A129" s="48" t="s">
        <v>465</v>
      </c>
      <c r="B129" s="89" t="s">
        <v>180</v>
      </c>
      <c r="C129" s="105"/>
      <c r="F129" s="72"/>
    </row>
    <row r="130" spans="1:6" x14ac:dyDescent="0.2">
      <c r="A130" s="48"/>
      <c r="B130" s="89"/>
      <c r="C130" s="105"/>
      <c r="F130" s="72"/>
    </row>
    <row r="131" spans="1:6" x14ac:dyDescent="0.2">
      <c r="A131" s="48"/>
      <c r="B131" s="53" t="s">
        <v>591</v>
      </c>
      <c r="C131" s="105"/>
      <c r="F131" s="72"/>
    </row>
    <row r="132" spans="1:6" x14ac:dyDescent="0.2">
      <c r="A132" s="48"/>
      <c r="B132" s="53"/>
      <c r="C132" s="105"/>
      <c r="F132" s="72"/>
    </row>
    <row r="133" spans="1:6" x14ac:dyDescent="0.2">
      <c r="A133" s="47" t="s">
        <v>72</v>
      </c>
      <c r="B133" s="95" t="s">
        <v>396</v>
      </c>
      <c r="C133" s="105">
        <v>1</v>
      </c>
      <c r="D133" s="102" t="s">
        <v>397</v>
      </c>
      <c r="F133" s="67">
        <f>E133*C133</f>
        <v>0</v>
      </c>
    </row>
    <row r="134" spans="1:6" x14ac:dyDescent="0.2">
      <c r="A134" s="47" t="s">
        <v>73</v>
      </c>
      <c r="B134" s="95" t="s">
        <v>398</v>
      </c>
      <c r="C134" s="105">
        <v>3</v>
      </c>
      <c r="D134" s="102" t="s">
        <v>397</v>
      </c>
      <c r="F134" s="67">
        <f t="shared" ref="F134:F142" si="7">E134*C134</f>
        <v>0</v>
      </c>
    </row>
    <row r="135" spans="1:6" x14ac:dyDescent="0.2">
      <c r="A135" s="48"/>
      <c r="B135" s="95"/>
      <c r="C135" s="105"/>
      <c r="F135" s="67">
        <f t="shared" si="7"/>
        <v>0</v>
      </c>
    </row>
    <row r="136" spans="1:6" ht="25.5" x14ac:dyDescent="0.2">
      <c r="B136" s="57" t="s">
        <v>18</v>
      </c>
      <c r="C136" s="105"/>
      <c r="F136" s="67">
        <f t="shared" si="7"/>
        <v>0</v>
      </c>
    </row>
    <row r="137" spans="1:6" x14ac:dyDescent="0.2">
      <c r="C137" s="105"/>
      <c r="F137" s="67">
        <f t="shared" si="7"/>
        <v>0</v>
      </c>
    </row>
    <row r="138" spans="1:6" x14ac:dyDescent="0.2">
      <c r="A138" s="47" t="s">
        <v>76</v>
      </c>
      <c r="B138" s="93"/>
      <c r="C138" s="105"/>
      <c r="F138" s="67">
        <f t="shared" si="7"/>
        <v>0</v>
      </c>
    </row>
    <row r="139" spans="1:6" x14ac:dyDescent="0.2">
      <c r="A139" s="47" t="s">
        <v>77</v>
      </c>
      <c r="B139" s="94"/>
      <c r="C139" s="105"/>
      <c r="F139" s="67">
        <f t="shared" si="7"/>
        <v>0</v>
      </c>
    </row>
    <row r="140" spans="1:6" x14ac:dyDescent="0.2">
      <c r="A140" s="47" t="s">
        <v>78</v>
      </c>
      <c r="B140" s="94"/>
      <c r="C140" s="105"/>
      <c r="F140" s="67">
        <f t="shared" si="7"/>
        <v>0</v>
      </c>
    </row>
    <row r="141" spans="1:6" x14ac:dyDescent="0.2">
      <c r="A141" s="47" t="s">
        <v>86</v>
      </c>
      <c r="B141" s="94"/>
      <c r="C141" s="105"/>
      <c r="F141" s="67">
        <f t="shared" si="7"/>
        <v>0</v>
      </c>
    </row>
    <row r="142" spans="1:6" x14ac:dyDescent="0.2">
      <c r="B142" s="60"/>
      <c r="C142" s="28"/>
      <c r="D142" s="24"/>
      <c r="E142" s="68"/>
      <c r="F142" s="67">
        <f t="shared" si="7"/>
        <v>0</v>
      </c>
    </row>
    <row r="143" spans="1:6" x14ac:dyDescent="0.2">
      <c r="B143" s="61" t="s">
        <v>453</v>
      </c>
      <c r="C143" s="29" t="str">
        <f>A129</f>
        <v>6</v>
      </c>
      <c r="D143" s="24"/>
      <c r="E143" s="68"/>
      <c r="F143" s="70">
        <f>SUM(F127:F142)</f>
        <v>0</v>
      </c>
    </row>
    <row r="144" spans="1:6" x14ac:dyDescent="0.2">
      <c r="A144" s="48"/>
      <c r="B144" s="89"/>
      <c r="C144" s="105"/>
      <c r="F144" s="72"/>
    </row>
    <row r="145" spans="1:6" x14ac:dyDescent="0.2">
      <c r="A145" s="48" t="s">
        <v>466</v>
      </c>
      <c r="B145" s="91" t="s">
        <v>116</v>
      </c>
      <c r="C145" s="105"/>
      <c r="F145" s="72"/>
    </row>
    <row r="146" spans="1:6" x14ac:dyDescent="0.2">
      <c r="A146" s="48"/>
      <c r="B146" s="89"/>
      <c r="C146" s="105"/>
      <c r="F146" s="72"/>
    </row>
    <row r="147" spans="1:6" x14ac:dyDescent="0.2">
      <c r="A147" s="48"/>
      <c r="B147" s="53" t="s">
        <v>591</v>
      </c>
      <c r="C147" s="105"/>
      <c r="F147" s="72"/>
    </row>
    <row r="148" spans="1:6" x14ac:dyDescent="0.2">
      <c r="A148" s="48"/>
      <c r="B148" s="53"/>
      <c r="C148" s="105"/>
      <c r="F148" s="72"/>
    </row>
    <row r="149" spans="1:6" x14ac:dyDescent="0.2">
      <c r="A149" s="47" t="s">
        <v>79</v>
      </c>
      <c r="B149" s="90" t="s">
        <v>592</v>
      </c>
      <c r="C149" s="105">
        <v>1</v>
      </c>
      <c r="D149" s="102" t="s">
        <v>125</v>
      </c>
      <c r="F149" s="67">
        <f>C149*E149</f>
        <v>0</v>
      </c>
    </row>
    <row r="150" spans="1:6" x14ac:dyDescent="0.2">
      <c r="A150" s="47" t="s">
        <v>80</v>
      </c>
      <c r="B150" s="90" t="s">
        <v>593</v>
      </c>
      <c r="C150" s="105">
        <v>1</v>
      </c>
      <c r="D150" s="102" t="s">
        <v>125</v>
      </c>
      <c r="F150" s="67">
        <f t="shared" ref="F150:F160" si="8">C150*E150</f>
        <v>0</v>
      </c>
    </row>
    <row r="151" spans="1:6" x14ac:dyDescent="0.2">
      <c r="A151" s="47" t="s">
        <v>81</v>
      </c>
      <c r="B151" s="90" t="s">
        <v>594</v>
      </c>
      <c r="C151" s="105">
        <v>1</v>
      </c>
      <c r="D151" s="102" t="s">
        <v>125</v>
      </c>
      <c r="F151" s="67">
        <f t="shared" si="8"/>
        <v>0</v>
      </c>
    </row>
    <row r="152" spans="1:6" x14ac:dyDescent="0.2">
      <c r="A152" s="47" t="s">
        <v>82</v>
      </c>
      <c r="B152" s="90" t="s">
        <v>595</v>
      </c>
      <c r="C152" s="105">
        <v>1</v>
      </c>
      <c r="D152" s="102" t="s">
        <v>125</v>
      </c>
      <c r="F152" s="67">
        <f t="shared" si="8"/>
        <v>0</v>
      </c>
    </row>
    <row r="153" spans="1:6" x14ac:dyDescent="0.2">
      <c r="B153" s="90"/>
      <c r="C153" s="105"/>
      <c r="F153" s="67">
        <f t="shared" si="8"/>
        <v>0</v>
      </c>
    </row>
    <row r="154" spans="1:6" ht="25.5" x14ac:dyDescent="0.2">
      <c r="B154" s="57" t="s">
        <v>18</v>
      </c>
      <c r="C154" s="105"/>
      <c r="F154" s="67">
        <f t="shared" si="8"/>
        <v>0</v>
      </c>
    </row>
    <row r="155" spans="1:6" x14ac:dyDescent="0.2">
      <c r="C155" s="105"/>
      <c r="F155" s="67">
        <f t="shared" si="8"/>
        <v>0</v>
      </c>
    </row>
    <row r="156" spans="1:6" x14ac:dyDescent="0.2">
      <c r="A156" s="47" t="s">
        <v>83</v>
      </c>
      <c r="B156" s="93"/>
      <c r="C156" s="105"/>
      <c r="F156" s="67">
        <f t="shared" si="8"/>
        <v>0</v>
      </c>
    </row>
    <row r="157" spans="1:6" x14ac:dyDescent="0.2">
      <c r="A157" s="47" t="s">
        <v>84</v>
      </c>
      <c r="B157" s="94"/>
      <c r="C157" s="105"/>
      <c r="F157" s="67">
        <f t="shared" si="8"/>
        <v>0</v>
      </c>
    </row>
    <row r="158" spans="1:6" x14ac:dyDescent="0.2">
      <c r="A158" s="47" t="s">
        <v>246</v>
      </c>
      <c r="B158" s="94"/>
      <c r="C158" s="105"/>
      <c r="F158" s="67">
        <f t="shared" si="8"/>
        <v>0</v>
      </c>
    </row>
    <row r="159" spans="1:6" x14ac:dyDescent="0.2">
      <c r="A159" s="47" t="s">
        <v>247</v>
      </c>
      <c r="B159" s="94"/>
      <c r="C159" s="105"/>
      <c r="F159" s="67">
        <f t="shared" si="8"/>
        <v>0</v>
      </c>
    </row>
    <row r="160" spans="1:6" x14ac:dyDescent="0.2">
      <c r="B160" s="60"/>
      <c r="C160" s="28"/>
      <c r="D160" s="24"/>
      <c r="E160" s="68"/>
      <c r="F160" s="67">
        <f t="shared" si="8"/>
        <v>0</v>
      </c>
    </row>
    <row r="161" spans="1:6" x14ac:dyDescent="0.2">
      <c r="B161" s="61" t="s">
        <v>453</v>
      </c>
      <c r="C161" s="29" t="str">
        <f>A145</f>
        <v>7</v>
      </c>
      <c r="D161" s="24"/>
      <c r="E161" s="68"/>
      <c r="F161" s="70">
        <f>SUM(F144:F160)</f>
        <v>0</v>
      </c>
    </row>
    <row r="162" spans="1:6" x14ac:dyDescent="0.2">
      <c r="B162" s="95"/>
      <c r="C162" s="105"/>
    </row>
    <row r="163" spans="1:6" x14ac:dyDescent="0.2">
      <c r="A163" s="48" t="s">
        <v>467</v>
      </c>
      <c r="B163" s="89" t="s">
        <v>181</v>
      </c>
      <c r="C163" s="105"/>
      <c r="F163" s="72"/>
    </row>
    <row r="164" spans="1:6" x14ac:dyDescent="0.2">
      <c r="A164" s="48"/>
      <c r="B164" s="89"/>
      <c r="C164" s="105"/>
      <c r="F164" s="72"/>
    </row>
    <row r="165" spans="1:6" x14ac:dyDescent="0.2">
      <c r="A165" s="48"/>
      <c r="B165" s="53" t="s">
        <v>591</v>
      </c>
      <c r="C165" s="105"/>
      <c r="F165" s="72"/>
    </row>
    <row r="166" spans="1:6" x14ac:dyDescent="0.2">
      <c r="A166" s="48"/>
      <c r="B166" s="53"/>
      <c r="C166" s="105"/>
      <c r="F166" s="72"/>
    </row>
    <row r="167" spans="1:6" x14ac:dyDescent="0.2">
      <c r="A167" s="48"/>
      <c r="B167" s="91"/>
      <c r="C167" s="105"/>
      <c r="F167" s="67">
        <f t="shared" ref="F167:F174" si="9">E167*C167</f>
        <v>0</v>
      </c>
    </row>
    <row r="168" spans="1:6" ht="25.5" x14ac:dyDescent="0.2">
      <c r="B168" s="57" t="s">
        <v>18</v>
      </c>
      <c r="C168" s="105"/>
      <c r="F168" s="67">
        <f t="shared" si="9"/>
        <v>0</v>
      </c>
    </row>
    <row r="169" spans="1:6" x14ac:dyDescent="0.2">
      <c r="C169" s="105"/>
      <c r="F169" s="67">
        <f t="shared" si="9"/>
        <v>0</v>
      </c>
    </row>
    <row r="170" spans="1:6" x14ac:dyDescent="0.2">
      <c r="A170" s="47" t="s">
        <v>87</v>
      </c>
      <c r="B170" s="93"/>
      <c r="C170" s="105"/>
      <c r="F170" s="67">
        <f t="shared" si="9"/>
        <v>0</v>
      </c>
    </row>
    <row r="171" spans="1:6" x14ac:dyDescent="0.2">
      <c r="A171" s="47" t="s">
        <v>88</v>
      </c>
      <c r="B171" s="94"/>
      <c r="C171" s="105"/>
      <c r="F171" s="67">
        <f t="shared" si="9"/>
        <v>0</v>
      </c>
    </row>
    <row r="172" spans="1:6" x14ac:dyDescent="0.2">
      <c r="A172" s="47" t="s">
        <v>89</v>
      </c>
      <c r="B172" s="94"/>
      <c r="C172" s="105"/>
      <c r="F172" s="67">
        <f t="shared" si="9"/>
        <v>0</v>
      </c>
    </row>
    <row r="173" spans="1:6" x14ac:dyDescent="0.2">
      <c r="A173" s="47" t="s">
        <v>90</v>
      </c>
      <c r="B173" s="94"/>
      <c r="C173" s="105"/>
      <c r="F173" s="67">
        <f t="shared" si="9"/>
        <v>0</v>
      </c>
    </row>
    <row r="174" spans="1:6" x14ac:dyDescent="0.2">
      <c r="B174" s="60"/>
      <c r="C174" s="28"/>
      <c r="D174" s="24"/>
      <c r="E174" s="68"/>
      <c r="F174" s="67">
        <f t="shared" si="9"/>
        <v>0</v>
      </c>
    </row>
    <row r="175" spans="1:6" x14ac:dyDescent="0.2">
      <c r="B175" s="61" t="s">
        <v>453</v>
      </c>
      <c r="C175" s="29" t="str">
        <f>A163</f>
        <v>8</v>
      </c>
      <c r="D175" s="24"/>
      <c r="E175" s="68"/>
      <c r="F175" s="70">
        <f>SUM(F162:F174)</f>
        <v>0</v>
      </c>
    </row>
    <row r="176" spans="1:6" x14ac:dyDescent="0.2">
      <c r="B176" s="99"/>
      <c r="C176" s="105"/>
    </row>
    <row r="177" spans="1:6" x14ac:dyDescent="0.2">
      <c r="B177" s="99"/>
      <c r="C177" s="105"/>
    </row>
    <row r="178" spans="1:6" x14ac:dyDescent="0.2">
      <c r="B178" s="89"/>
      <c r="F178" s="72"/>
    </row>
    <row r="179" spans="1:6" x14ac:dyDescent="0.2">
      <c r="A179" s="48" t="s">
        <v>473</v>
      </c>
      <c r="B179" s="89" t="s">
        <v>117</v>
      </c>
      <c r="F179" s="72"/>
    </row>
    <row r="180" spans="1:6" x14ac:dyDescent="0.2">
      <c r="A180" s="48"/>
      <c r="B180" s="89"/>
      <c r="C180" s="105"/>
      <c r="F180" s="72"/>
    </row>
    <row r="181" spans="1:6" x14ac:dyDescent="0.2">
      <c r="A181" s="48"/>
      <c r="B181" s="53" t="s">
        <v>591</v>
      </c>
      <c r="C181" s="105"/>
      <c r="F181" s="72"/>
    </row>
    <row r="182" spans="1:6" x14ac:dyDescent="0.2">
      <c r="A182" s="48"/>
      <c r="B182" s="53"/>
      <c r="C182" s="105"/>
      <c r="F182" s="72"/>
    </row>
    <row r="183" spans="1:6" x14ac:dyDescent="0.2">
      <c r="A183" s="47" t="s">
        <v>185</v>
      </c>
      <c r="B183" s="90" t="s">
        <v>182</v>
      </c>
      <c r="C183" s="105">
        <v>1</v>
      </c>
      <c r="D183" s="102" t="s">
        <v>125</v>
      </c>
      <c r="F183" s="67">
        <f>C183*E183</f>
        <v>0</v>
      </c>
    </row>
    <row r="184" spans="1:6" x14ac:dyDescent="0.2">
      <c r="A184" s="47" t="s">
        <v>186</v>
      </c>
      <c r="B184" s="90" t="s">
        <v>596</v>
      </c>
      <c r="C184" s="105">
        <v>1</v>
      </c>
      <c r="D184" s="102" t="s">
        <v>125</v>
      </c>
      <c r="F184" s="67">
        <f t="shared" ref="F184:F194" si="10">C184*E184</f>
        <v>0</v>
      </c>
    </row>
    <row r="185" spans="1:6" x14ac:dyDescent="0.2">
      <c r="A185" s="47" t="s">
        <v>187</v>
      </c>
      <c r="B185" s="90" t="s">
        <v>183</v>
      </c>
      <c r="C185" s="105">
        <v>1</v>
      </c>
      <c r="D185" s="102" t="s">
        <v>125</v>
      </c>
      <c r="F185" s="67">
        <f t="shared" si="10"/>
        <v>0</v>
      </c>
    </row>
    <row r="186" spans="1:6" x14ac:dyDescent="0.2">
      <c r="A186" s="47" t="s">
        <v>188</v>
      </c>
      <c r="B186" s="90" t="s">
        <v>184</v>
      </c>
      <c r="C186" s="105">
        <v>1</v>
      </c>
      <c r="D186" s="102" t="s">
        <v>125</v>
      </c>
      <c r="F186" s="67">
        <f t="shared" si="10"/>
        <v>0</v>
      </c>
    </row>
    <row r="187" spans="1:6" x14ac:dyDescent="0.2">
      <c r="B187" s="90"/>
      <c r="C187" s="105"/>
      <c r="F187" s="67">
        <f t="shared" si="10"/>
        <v>0</v>
      </c>
    </row>
    <row r="188" spans="1:6" ht="25.5" x14ac:dyDescent="0.2">
      <c r="B188" s="57" t="s">
        <v>18</v>
      </c>
      <c r="C188" s="105"/>
      <c r="F188" s="67">
        <f t="shared" si="10"/>
        <v>0</v>
      </c>
    </row>
    <row r="189" spans="1:6" x14ac:dyDescent="0.2">
      <c r="C189" s="105"/>
      <c r="F189" s="67">
        <f t="shared" si="10"/>
        <v>0</v>
      </c>
    </row>
    <row r="190" spans="1:6" x14ac:dyDescent="0.2">
      <c r="A190" s="47" t="s">
        <v>189</v>
      </c>
      <c r="B190" s="93"/>
      <c r="C190" s="105"/>
      <c r="F190" s="67">
        <f t="shared" si="10"/>
        <v>0</v>
      </c>
    </row>
    <row r="191" spans="1:6" x14ac:dyDescent="0.2">
      <c r="A191" s="47" t="s">
        <v>400</v>
      </c>
      <c r="B191" s="94"/>
      <c r="C191" s="105"/>
      <c r="F191" s="67">
        <f t="shared" si="10"/>
        <v>0</v>
      </c>
    </row>
    <row r="192" spans="1:6" x14ac:dyDescent="0.2">
      <c r="A192" s="47" t="s">
        <v>401</v>
      </c>
      <c r="B192" s="94"/>
      <c r="C192" s="105"/>
      <c r="F192" s="67">
        <f t="shared" si="10"/>
        <v>0</v>
      </c>
    </row>
    <row r="193" spans="1:6" x14ac:dyDescent="0.2">
      <c r="A193" s="47" t="s">
        <v>402</v>
      </c>
      <c r="B193" s="94"/>
      <c r="C193" s="108"/>
      <c r="D193" s="16"/>
      <c r="E193" s="16"/>
      <c r="F193" s="67">
        <f t="shared" si="10"/>
        <v>0</v>
      </c>
    </row>
    <row r="194" spans="1:6" x14ac:dyDescent="0.2">
      <c r="B194" s="60"/>
      <c r="C194" s="28"/>
      <c r="D194" s="24"/>
      <c r="E194" s="68"/>
      <c r="F194" s="67">
        <f t="shared" si="10"/>
        <v>0</v>
      </c>
    </row>
    <row r="195" spans="1:6" x14ac:dyDescent="0.2">
      <c r="B195" s="61" t="s">
        <v>453</v>
      </c>
      <c r="C195" s="29" t="str">
        <f>A179</f>
        <v>9</v>
      </c>
      <c r="D195" s="24"/>
      <c r="E195" s="68"/>
      <c r="F195" s="70">
        <f>SUM(F176:F194)</f>
        <v>0</v>
      </c>
    </row>
    <row r="196" spans="1:6" x14ac:dyDescent="0.2">
      <c r="B196" s="90"/>
      <c r="C196" s="105"/>
    </row>
    <row r="197" spans="1:6" x14ac:dyDescent="0.2">
      <c r="A197" s="48" t="s">
        <v>474</v>
      </c>
      <c r="B197" s="89" t="s">
        <v>118</v>
      </c>
      <c r="C197" s="105"/>
      <c r="F197" s="72"/>
    </row>
    <row r="198" spans="1:6" x14ac:dyDescent="0.2">
      <c r="A198" s="48"/>
      <c r="B198" s="89"/>
      <c r="C198" s="105"/>
      <c r="F198" s="72"/>
    </row>
    <row r="199" spans="1:6" x14ac:dyDescent="0.2">
      <c r="A199" s="48"/>
      <c r="B199" s="53" t="s">
        <v>591</v>
      </c>
      <c r="C199" s="105"/>
      <c r="F199" s="72"/>
    </row>
    <row r="200" spans="1:6" x14ac:dyDescent="0.2">
      <c r="A200" s="48"/>
      <c r="B200" s="53"/>
      <c r="C200" s="105"/>
      <c r="F200" s="72"/>
    </row>
    <row r="201" spans="1:6" x14ac:dyDescent="0.2">
      <c r="B201" s="90"/>
      <c r="C201" s="105"/>
      <c r="F201" s="67">
        <f t="shared" ref="F201:F208" si="11">C201*E201</f>
        <v>0</v>
      </c>
    </row>
    <row r="202" spans="1:6" ht="25.5" x14ac:dyDescent="0.2">
      <c r="B202" s="57" t="s">
        <v>18</v>
      </c>
      <c r="C202" s="105"/>
      <c r="F202" s="67">
        <f t="shared" si="11"/>
        <v>0</v>
      </c>
    </row>
    <row r="203" spans="1:6" x14ac:dyDescent="0.2">
      <c r="C203" s="105"/>
      <c r="F203" s="67">
        <f t="shared" si="11"/>
        <v>0</v>
      </c>
    </row>
    <row r="204" spans="1:6" x14ac:dyDescent="0.2">
      <c r="A204" s="47" t="s">
        <v>190</v>
      </c>
      <c r="B204" s="93"/>
      <c r="C204" s="105"/>
      <c r="F204" s="67">
        <f t="shared" si="11"/>
        <v>0</v>
      </c>
    </row>
    <row r="205" spans="1:6" x14ac:dyDescent="0.2">
      <c r="A205" s="47" t="s">
        <v>191</v>
      </c>
      <c r="B205" s="94"/>
      <c r="C205" s="105"/>
      <c r="F205" s="67">
        <f t="shared" si="11"/>
        <v>0</v>
      </c>
    </row>
    <row r="206" spans="1:6" x14ac:dyDescent="0.2">
      <c r="A206" s="47" t="s">
        <v>192</v>
      </c>
      <c r="B206" s="94"/>
      <c r="C206" s="105"/>
      <c r="F206" s="67">
        <f t="shared" si="11"/>
        <v>0</v>
      </c>
    </row>
    <row r="207" spans="1:6" x14ac:dyDescent="0.2">
      <c r="A207" s="47" t="s">
        <v>193</v>
      </c>
      <c r="B207" s="94"/>
      <c r="C207" s="105"/>
      <c r="F207" s="67">
        <f t="shared" si="11"/>
        <v>0</v>
      </c>
    </row>
    <row r="208" spans="1:6" x14ac:dyDescent="0.2">
      <c r="B208" s="60"/>
      <c r="C208" s="28"/>
      <c r="D208" s="24"/>
      <c r="E208" s="68"/>
      <c r="F208" s="67">
        <f t="shared" si="11"/>
        <v>0</v>
      </c>
    </row>
    <row r="209" spans="1:6" x14ac:dyDescent="0.2">
      <c r="B209" s="61" t="s">
        <v>453</v>
      </c>
      <c r="C209" s="29" t="str">
        <f>A197</f>
        <v>10</v>
      </c>
      <c r="D209" s="24"/>
      <c r="E209" s="68"/>
      <c r="F209" s="70">
        <f>SUM(F196:F208)</f>
        <v>0</v>
      </c>
    </row>
    <row r="210" spans="1:6" x14ac:dyDescent="0.2">
      <c r="A210" s="50"/>
      <c r="B210" s="89"/>
      <c r="C210" s="105"/>
    </row>
    <row r="211" spans="1:6" ht="19.5" customHeight="1" x14ac:dyDescent="0.2">
      <c r="A211" s="48" t="s">
        <v>475</v>
      </c>
      <c r="B211" s="89" t="s">
        <v>120</v>
      </c>
      <c r="C211" s="105"/>
      <c r="F211" s="72"/>
    </row>
    <row r="212" spans="1:6" ht="306" x14ac:dyDescent="0.2">
      <c r="A212" s="47" t="s">
        <v>403</v>
      </c>
      <c r="B212" s="95" t="s">
        <v>597</v>
      </c>
      <c r="C212" s="128">
        <v>1</v>
      </c>
      <c r="D212" s="102" t="s">
        <v>125</v>
      </c>
      <c r="F212" s="67">
        <f>E212*C212</f>
        <v>0</v>
      </c>
    </row>
    <row r="213" spans="1:6" x14ac:dyDescent="0.2">
      <c r="B213" s="90"/>
      <c r="C213" s="111"/>
      <c r="F213" s="67">
        <f t="shared" ref="F213:F220" si="12">E213*C213</f>
        <v>0</v>
      </c>
    </row>
    <row r="214" spans="1:6" ht="25.5" x14ac:dyDescent="0.2">
      <c r="B214" s="57" t="s">
        <v>18</v>
      </c>
      <c r="C214" s="111"/>
      <c r="F214" s="67">
        <f t="shared" si="12"/>
        <v>0</v>
      </c>
    </row>
    <row r="215" spans="1:6" x14ac:dyDescent="0.2">
      <c r="C215" s="111"/>
      <c r="F215" s="67">
        <f t="shared" si="12"/>
        <v>0</v>
      </c>
    </row>
    <row r="216" spans="1:6" x14ac:dyDescent="0.2">
      <c r="A216" s="47" t="s">
        <v>404</v>
      </c>
      <c r="B216" s="93"/>
      <c r="C216" s="111"/>
      <c r="F216" s="67">
        <f t="shared" si="12"/>
        <v>0</v>
      </c>
    </row>
    <row r="217" spans="1:6" x14ac:dyDescent="0.2">
      <c r="A217" s="47" t="s">
        <v>405</v>
      </c>
      <c r="B217" s="94"/>
      <c r="C217" s="111"/>
      <c r="F217" s="67">
        <f t="shared" si="12"/>
        <v>0</v>
      </c>
    </row>
    <row r="218" spans="1:6" x14ac:dyDescent="0.2">
      <c r="A218" s="47" t="s">
        <v>406</v>
      </c>
      <c r="B218" s="94"/>
      <c r="C218" s="105"/>
      <c r="F218" s="67">
        <f t="shared" si="12"/>
        <v>0</v>
      </c>
    </row>
    <row r="219" spans="1:6" x14ac:dyDescent="0.2">
      <c r="A219" s="47" t="s">
        <v>407</v>
      </c>
      <c r="B219" s="94"/>
      <c r="C219" s="105"/>
      <c r="F219" s="67">
        <f t="shared" si="12"/>
        <v>0</v>
      </c>
    </row>
    <row r="220" spans="1:6" x14ac:dyDescent="0.2">
      <c r="B220" s="60"/>
      <c r="C220" s="28"/>
      <c r="D220" s="24"/>
      <c r="E220" s="68"/>
      <c r="F220" s="67">
        <f t="shared" si="12"/>
        <v>0</v>
      </c>
    </row>
    <row r="221" spans="1:6" x14ac:dyDescent="0.2">
      <c r="B221" s="61" t="s">
        <v>453</v>
      </c>
      <c r="C221" s="29" t="str">
        <f>A211</f>
        <v>11</v>
      </c>
      <c r="D221" s="24"/>
      <c r="E221" s="68"/>
      <c r="F221" s="70">
        <f>SUM(F210:F220)</f>
        <v>0</v>
      </c>
    </row>
    <row r="222" spans="1:6" x14ac:dyDescent="0.2">
      <c r="C222" s="105"/>
    </row>
    <row r="223" spans="1:6" x14ac:dyDescent="0.2">
      <c r="A223" s="48" t="s">
        <v>476</v>
      </c>
      <c r="B223" s="89" t="s">
        <v>119</v>
      </c>
      <c r="C223" s="105"/>
      <c r="F223" s="72"/>
    </row>
    <row r="224" spans="1:6" ht="51" x14ac:dyDescent="0.2">
      <c r="A224" s="47" t="s">
        <v>194</v>
      </c>
      <c r="B224" s="95" t="s">
        <v>409</v>
      </c>
      <c r="C224" s="110">
        <v>1</v>
      </c>
      <c r="D224" s="102" t="s">
        <v>125</v>
      </c>
      <c r="F224" s="67">
        <f>C224*E224</f>
        <v>0</v>
      </c>
    </row>
    <row r="225" spans="1:6" x14ac:dyDescent="0.2">
      <c r="B225" s="90"/>
      <c r="C225" s="105"/>
      <c r="F225" s="67">
        <f t="shared" ref="F225:F232" si="13">C225*E225</f>
        <v>0</v>
      </c>
    </row>
    <row r="226" spans="1:6" ht="25.5" x14ac:dyDescent="0.2">
      <c r="B226" s="57" t="s">
        <v>18</v>
      </c>
      <c r="C226" s="105"/>
      <c r="F226" s="67">
        <f t="shared" si="13"/>
        <v>0</v>
      </c>
    </row>
    <row r="227" spans="1:6" x14ac:dyDescent="0.2">
      <c r="C227" s="105"/>
      <c r="F227" s="67">
        <f t="shared" si="13"/>
        <v>0</v>
      </c>
    </row>
    <row r="228" spans="1:6" x14ac:dyDescent="0.2">
      <c r="A228" s="47" t="s">
        <v>195</v>
      </c>
      <c r="B228" s="93"/>
      <c r="C228" s="105"/>
      <c r="F228" s="67">
        <f t="shared" si="13"/>
        <v>0</v>
      </c>
    </row>
    <row r="229" spans="1:6" x14ac:dyDescent="0.2">
      <c r="A229" s="47" t="s">
        <v>196</v>
      </c>
      <c r="B229" s="94"/>
      <c r="C229" s="105"/>
      <c r="F229" s="67">
        <f t="shared" si="13"/>
        <v>0</v>
      </c>
    </row>
    <row r="230" spans="1:6" x14ac:dyDescent="0.2">
      <c r="A230" s="47" t="s">
        <v>197</v>
      </c>
      <c r="B230" s="94"/>
      <c r="C230" s="105"/>
      <c r="F230" s="67">
        <f t="shared" si="13"/>
        <v>0</v>
      </c>
    </row>
    <row r="231" spans="1:6" x14ac:dyDescent="0.2">
      <c r="A231" s="47" t="s">
        <v>408</v>
      </c>
      <c r="B231" s="94"/>
      <c r="C231" s="105"/>
      <c r="F231" s="67">
        <f t="shared" si="13"/>
        <v>0</v>
      </c>
    </row>
    <row r="232" spans="1:6" x14ac:dyDescent="0.2">
      <c r="B232" s="60"/>
      <c r="C232" s="28"/>
      <c r="D232" s="24"/>
      <c r="E232" s="68"/>
      <c r="F232" s="67">
        <f t="shared" si="13"/>
        <v>0</v>
      </c>
    </row>
    <row r="233" spans="1:6" x14ac:dyDescent="0.2">
      <c r="B233" s="61" t="s">
        <v>453</v>
      </c>
      <c r="C233" s="29" t="str">
        <f>A223</f>
        <v>12</v>
      </c>
      <c r="D233" s="24"/>
      <c r="E233" s="68"/>
      <c r="F233" s="70">
        <f>SUM(F222:F232)</f>
        <v>0</v>
      </c>
    </row>
    <row r="234" spans="1:6" x14ac:dyDescent="0.2">
      <c r="B234" s="90"/>
    </row>
    <row r="235" spans="1:6" x14ac:dyDescent="0.2">
      <c r="A235" s="48" t="s">
        <v>477</v>
      </c>
      <c r="B235" s="89" t="s">
        <v>413</v>
      </c>
      <c r="C235" s="110"/>
      <c r="F235" s="72"/>
    </row>
    <row r="236" spans="1:6" x14ac:dyDescent="0.2">
      <c r="A236" s="47" t="s">
        <v>422</v>
      </c>
      <c r="B236" s="95" t="s">
        <v>414</v>
      </c>
      <c r="C236" s="110">
        <v>2</v>
      </c>
      <c r="D236" s="102" t="s">
        <v>125</v>
      </c>
      <c r="F236" s="67">
        <f>E236*C236</f>
        <v>0</v>
      </c>
    </row>
    <row r="237" spans="1:6" x14ac:dyDescent="0.2">
      <c r="A237" s="47" t="s">
        <v>423</v>
      </c>
      <c r="B237" s="95" t="s">
        <v>415</v>
      </c>
      <c r="C237" s="110">
        <v>180</v>
      </c>
      <c r="D237" s="102" t="s">
        <v>123</v>
      </c>
      <c r="F237" s="67">
        <f t="shared" ref="F237:F253" si="14">E237*C237</f>
        <v>0</v>
      </c>
    </row>
    <row r="238" spans="1:6" x14ac:dyDescent="0.2">
      <c r="A238" s="47" t="s">
        <v>424</v>
      </c>
      <c r="B238" s="95" t="s">
        <v>410</v>
      </c>
      <c r="C238" s="110">
        <v>150</v>
      </c>
      <c r="D238" s="102" t="s">
        <v>123</v>
      </c>
      <c r="F238" s="67">
        <f t="shared" si="14"/>
        <v>0</v>
      </c>
    </row>
    <row r="239" spans="1:6" x14ac:dyDescent="0.2">
      <c r="A239" s="47" t="s">
        <v>425</v>
      </c>
      <c r="B239" s="95" t="s">
        <v>416</v>
      </c>
      <c r="C239" s="110">
        <v>70</v>
      </c>
      <c r="D239" s="102" t="s">
        <v>123</v>
      </c>
      <c r="F239" s="67">
        <f t="shared" si="14"/>
        <v>0</v>
      </c>
    </row>
    <row r="240" spans="1:6" x14ac:dyDescent="0.2">
      <c r="A240" s="47" t="s">
        <v>497</v>
      </c>
      <c r="B240" s="95" t="s">
        <v>411</v>
      </c>
      <c r="C240" s="110">
        <v>120</v>
      </c>
      <c r="D240" s="102" t="s">
        <v>123</v>
      </c>
      <c r="F240" s="67">
        <f t="shared" si="14"/>
        <v>0</v>
      </c>
    </row>
    <row r="241" spans="1:6" x14ac:dyDescent="0.2">
      <c r="A241" s="47" t="s">
        <v>498</v>
      </c>
      <c r="B241" s="95" t="s">
        <v>417</v>
      </c>
      <c r="C241" s="110">
        <v>2</v>
      </c>
      <c r="D241" s="102" t="s">
        <v>122</v>
      </c>
      <c r="F241" s="67">
        <f t="shared" si="14"/>
        <v>0</v>
      </c>
    </row>
    <row r="242" spans="1:6" x14ac:dyDescent="0.2">
      <c r="A242" s="47" t="s">
        <v>499</v>
      </c>
      <c r="B242" s="95" t="s">
        <v>418</v>
      </c>
      <c r="C242" s="110">
        <v>4</v>
      </c>
      <c r="D242" s="102" t="s">
        <v>122</v>
      </c>
      <c r="F242" s="67">
        <f t="shared" si="14"/>
        <v>0</v>
      </c>
    </row>
    <row r="243" spans="1:6" x14ac:dyDescent="0.2">
      <c r="A243" s="47" t="s">
        <v>500</v>
      </c>
      <c r="B243" s="95" t="s">
        <v>419</v>
      </c>
      <c r="C243" s="110">
        <v>4</v>
      </c>
      <c r="D243" s="102" t="s">
        <v>122</v>
      </c>
      <c r="F243" s="67">
        <f t="shared" si="14"/>
        <v>0</v>
      </c>
    </row>
    <row r="244" spans="1:6" x14ac:dyDescent="0.2">
      <c r="A244" s="47" t="s">
        <v>501</v>
      </c>
      <c r="B244" s="95" t="s">
        <v>420</v>
      </c>
      <c r="C244" s="110">
        <v>2</v>
      </c>
      <c r="D244" s="102" t="s">
        <v>122</v>
      </c>
      <c r="F244" s="67">
        <f t="shared" si="14"/>
        <v>0</v>
      </c>
    </row>
    <row r="245" spans="1:6" x14ac:dyDescent="0.2">
      <c r="A245" s="47" t="s">
        <v>502</v>
      </c>
      <c r="B245" s="95" t="s">
        <v>421</v>
      </c>
      <c r="C245" s="110">
        <v>2</v>
      </c>
      <c r="D245" s="102" t="s">
        <v>122</v>
      </c>
      <c r="F245" s="67">
        <f t="shared" si="14"/>
        <v>0</v>
      </c>
    </row>
    <row r="246" spans="1:6" x14ac:dyDescent="0.2">
      <c r="B246" s="90"/>
      <c r="C246" s="110"/>
      <c r="F246" s="67">
        <f t="shared" si="14"/>
        <v>0</v>
      </c>
    </row>
    <row r="247" spans="1:6" ht="25.5" x14ac:dyDescent="0.2">
      <c r="B247" s="57" t="s">
        <v>18</v>
      </c>
      <c r="C247" s="110"/>
      <c r="F247" s="67">
        <f t="shared" si="14"/>
        <v>0</v>
      </c>
    </row>
    <row r="248" spans="1:6" x14ac:dyDescent="0.2">
      <c r="C248" s="105"/>
      <c r="F248" s="67">
        <f t="shared" si="14"/>
        <v>0</v>
      </c>
    </row>
    <row r="249" spans="1:6" x14ac:dyDescent="0.2">
      <c r="A249" s="47" t="s">
        <v>503</v>
      </c>
      <c r="B249" s="93"/>
      <c r="F249" s="67">
        <f t="shared" si="14"/>
        <v>0</v>
      </c>
    </row>
    <row r="250" spans="1:6" x14ac:dyDescent="0.2">
      <c r="A250" s="47" t="s">
        <v>504</v>
      </c>
      <c r="B250" s="94"/>
      <c r="F250" s="67">
        <f t="shared" si="14"/>
        <v>0</v>
      </c>
    </row>
    <row r="251" spans="1:6" x14ac:dyDescent="0.2">
      <c r="A251" s="47" t="s">
        <v>505</v>
      </c>
      <c r="B251" s="94"/>
      <c r="F251" s="67">
        <f t="shared" si="14"/>
        <v>0</v>
      </c>
    </row>
    <row r="252" spans="1:6" x14ac:dyDescent="0.2">
      <c r="A252" s="47" t="s">
        <v>506</v>
      </c>
      <c r="B252" s="94"/>
      <c r="C252" s="105"/>
      <c r="F252" s="67">
        <f t="shared" si="14"/>
        <v>0</v>
      </c>
    </row>
    <row r="253" spans="1:6" x14ac:dyDescent="0.2">
      <c r="B253" s="60"/>
      <c r="C253" s="28"/>
      <c r="D253" s="24"/>
      <c r="E253" s="68"/>
      <c r="F253" s="67">
        <f t="shared" si="14"/>
        <v>0</v>
      </c>
    </row>
    <row r="254" spans="1:6" x14ac:dyDescent="0.2">
      <c r="B254" s="61" t="s">
        <v>453</v>
      </c>
      <c r="C254" s="29" t="str">
        <f>A235</f>
        <v>13</v>
      </c>
      <c r="D254" s="24"/>
      <c r="E254" s="68"/>
      <c r="F254" s="70">
        <f>SUM(F234:F253)</f>
        <v>0</v>
      </c>
    </row>
    <row r="255" spans="1:6" x14ac:dyDescent="0.2">
      <c r="B255" s="55"/>
      <c r="C255" s="105"/>
    </row>
    <row r="256" spans="1:6" ht="38.25" x14ac:dyDescent="0.2">
      <c r="A256" s="48" t="s">
        <v>478</v>
      </c>
      <c r="B256" s="89" t="s">
        <v>590</v>
      </c>
      <c r="C256" s="127"/>
      <c r="F256" s="72"/>
    </row>
    <row r="257" spans="1:6" x14ac:dyDescent="0.2">
      <c r="A257" s="47" t="s">
        <v>426</v>
      </c>
      <c r="B257" s="95" t="s">
        <v>440</v>
      </c>
      <c r="C257" s="127">
        <v>6400</v>
      </c>
      <c r="D257" s="102" t="s">
        <v>123</v>
      </c>
      <c r="E257" s="102">
        <v>0</v>
      </c>
      <c r="F257" s="67">
        <f>E257*C257</f>
        <v>0</v>
      </c>
    </row>
    <row r="258" spans="1:6" x14ac:dyDescent="0.2">
      <c r="A258" s="47" t="s">
        <v>427</v>
      </c>
      <c r="B258" s="95" t="s">
        <v>441</v>
      </c>
      <c r="C258" s="127">
        <v>1800</v>
      </c>
      <c r="D258" s="102" t="s">
        <v>123</v>
      </c>
      <c r="E258" s="102">
        <v>0</v>
      </c>
      <c r="F258" s="67">
        <f t="shared" ref="F258:F279" si="15">E258*C258</f>
        <v>0</v>
      </c>
    </row>
    <row r="259" spans="1:6" x14ac:dyDescent="0.2">
      <c r="A259" s="47" t="s">
        <v>428</v>
      </c>
      <c r="B259" s="95" t="s">
        <v>442</v>
      </c>
      <c r="C259" s="127">
        <v>7200</v>
      </c>
      <c r="D259" s="102" t="s">
        <v>123</v>
      </c>
      <c r="E259" s="102">
        <v>0</v>
      </c>
      <c r="F259" s="67">
        <f t="shared" si="15"/>
        <v>0</v>
      </c>
    </row>
    <row r="260" spans="1:6" x14ac:dyDescent="0.2">
      <c r="A260" s="47" t="s">
        <v>429</v>
      </c>
      <c r="B260" s="95" t="s">
        <v>443</v>
      </c>
      <c r="C260" s="127">
        <v>1750</v>
      </c>
      <c r="D260" s="102" t="s">
        <v>123</v>
      </c>
      <c r="E260" s="102">
        <v>0</v>
      </c>
      <c r="F260" s="67">
        <f t="shared" si="15"/>
        <v>0</v>
      </c>
    </row>
    <row r="261" spans="1:6" x14ac:dyDescent="0.2">
      <c r="A261" s="47" t="s">
        <v>430</v>
      </c>
      <c r="B261" s="95" t="s">
        <v>399</v>
      </c>
      <c r="C261" s="127">
        <v>12750</v>
      </c>
      <c r="D261" s="102" t="s">
        <v>123</v>
      </c>
      <c r="E261" s="102">
        <v>0</v>
      </c>
      <c r="F261" s="67">
        <f t="shared" si="15"/>
        <v>0</v>
      </c>
    </row>
    <row r="262" spans="1:6" x14ac:dyDescent="0.2">
      <c r="A262" s="47" t="s">
        <v>431</v>
      </c>
      <c r="B262" s="95" t="s">
        <v>412</v>
      </c>
      <c r="C262" s="127">
        <v>3550</v>
      </c>
      <c r="D262" s="102" t="s">
        <v>123</v>
      </c>
      <c r="E262" s="102">
        <v>0</v>
      </c>
      <c r="F262" s="67">
        <f t="shared" si="15"/>
        <v>0</v>
      </c>
    </row>
    <row r="263" spans="1:6" x14ac:dyDescent="0.2">
      <c r="A263" s="47" t="s">
        <v>432</v>
      </c>
      <c r="B263" s="95" t="s">
        <v>444</v>
      </c>
      <c r="C263" s="127">
        <v>2450</v>
      </c>
      <c r="D263" s="102" t="s">
        <v>123</v>
      </c>
      <c r="E263" s="102">
        <v>0</v>
      </c>
      <c r="F263" s="67">
        <f t="shared" si="15"/>
        <v>0</v>
      </c>
    </row>
    <row r="264" spans="1:6" x14ac:dyDescent="0.2">
      <c r="A264" s="47" t="s">
        <v>433</v>
      </c>
      <c r="B264" s="95" t="s">
        <v>445</v>
      </c>
      <c r="C264" s="127">
        <v>1350</v>
      </c>
      <c r="D264" s="102" t="s">
        <v>123</v>
      </c>
      <c r="E264" s="102">
        <v>0</v>
      </c>
      <c r="F264" s="67">
        <f t="shared" si="15"/>
        <v>0</v>
      </c>
    </row>
    <row r="265" spans="1:6" x14ac:dyDescent="0.2">
      <c r="A265" s="47" t="s">
        <v>434</v>
      </c>
      <c r="B265" s="95" t="s">
        <v>446</v>
      </c>
      <c r="C265" s="127">
        <v>2950</v>
      </c>
      <c r="D265" s="102" t="s">
        <v>123</v>
      </c>
      <c r="F265" s="67">
        <f t="shared" si="15"/>
        <v>0</v>
      </c>
    </row>
    <row r="266" spans="1:6" x14ac:dyDescent="0.2">
      <c r="A266" s="47" t="s">
        <v>435</v>
      </c>
      <c r="B266" s="95" t="s">
        <v>447</v>
      </c>
      <c r="C266" s="127">
        <v>1850</v>
      </c>
      <c r="D266" s="102" t="s">
        <v>123</v>
      </c>
      <c r="E266" s="102">
        <v>0</v>
      </c>
      <c r="F266" s="67">
        <f t="shared" si="15"/>
        <v>0</v>
      </c>
    </row>
    <row r="267" spans="1:6" x14ac:dyDescent="0.2">
      <c r="A267" s="47" t="s">
        <v>436</v>
      </c>
      <c r="B267" s="95" t="s">
        <v>448</v>
      </c>
      <c r="C267" s="127">
        <v>450</v>
      </c>
      <c r="D267" s="102" t="s">
        <v>123</v>
      </c>
      <c r="E267" s="102">
        <v>0</v>
      </c>
      <c r="F267" s="67">
        <f t="shared" si="15"/>
        <v>0</v>
      </c>
    </row>
    <row r="268" spans="1:6" x14ac:dyDescent="0.2">
      <c r="A268" s="47" t="s">
        <v>437</v>
      </c>
      <c r="B268" s="95" t="s">
        <v>449</v>
      </c>
      <c r="C268" s="127">
        <v>250</v>
      </c>
      <c r="D268" s="102" t="s">
        <v>123</v>
      </c>
      <c r="E268" s="102">
        <v>0</v>
      </c>
      <c r="F268" s="67">
        <f t="shared" si="15"/>
        <v>0</v>
      </c>
    </row>
    <row r="269" spans="1:6" x14ac:dyDescent="0.2">
      <c r="A269" s="47" t="s">
        <v>438</v>
      </c>
      <c r="B269" s="95" t="s">
        <v>450</v>
      </c>
      <c r="C269" s="127">
        <v>1400</v>
      </c>
      <c r="D269" s="102" t="s">
        <v>123</v>
      </c>
      <c r="E269" s="102">
        <v>0</v>
      </c>
      <c r="F269" s="67">
        <f t="shared" si="15"/>
        <v>0</v>
      </c>
    </row>
    <row r="270" spans="1:6" x14ac:dyDescent="0.2">
      <c r="A270" s="47" t="s">
        <v>439</v>
      </c>
      <c r="B270" s="95" t="s">
        <v>451</v>
      </c>
      <c r="C270" s="127">
        <v>70</v>
      </c>
      <c r="D270" s="102" t="s">
        <v>122</v>
      </c>
      <c r="E270" s="102">
        <v>0</v>
      </c>
      <c r="F270" s="67">
        <f t="shared" si="15"/>
        <v>0</v>
      </c>
    </row>
    <row r="271" spans="1:6" x14ac:dyDescent="0.2">
      <c r="A271" s="47" t="s">
        <v>492</v>
      </c>
      <c r="B271" s="95" t="s">
        <v>452</v>
      </c>
      <c r="C271" s="127">
        <v>150</v>
      </c>
      <c r="D271" s="102" t="s">
        <v>122</v>
      </c>
      <c r="E271" s="102">
        <v>0</v>
      </c>
      <c r="F271" s="67">
        <f t="shared" si="15"/>
        <v>0</v>
      </c>
    </row>
    <row r="272" spans="1:6" x14ac:dyDescent="0.2">
      <c r="B272" s="55"/>
      <c r="C272" s="105"/>
      <c r="F272" s="67">
        <f t="shared" si="15"/>
        <v>0</v>
      </c>
    </row>
    <row r="273" spans="1:6" ht="25.5" x14ac:dyDescent="0.2">
      <c r="B273" s="57" t="s">
        <v>18</v>
      </c>
      <c r="C273" s="105"/>
      <c r="F273" s="67">
        <f t="shared" si="15"/>
        <v>0</v>
      </c>
    </row>
    <row r="274" spans="1:6" x14ac:dyDescent="0.2">
      <c r="C274" s="105">
        <f>(50+60+40+47+20)*3</f>
        <v>651</v>
      </c>
      <c r="F274" s="67">
        <f t="shared" si="15"/>
        <v>0</v>
      </c>
    </row>
    <row r="275" spans="1:6" x14ac:dyDescent="0.2">
      <c r="A275" s="47" t="s">
        <v>493</v>
      </c>
      <c r="B275" s="93"/>
      <c r="C275" s="105"/>
      <c r="F275" s="67">
        <f t="shared" si="15"/>
        <v>0</v>
      </c>
    </row>
    <row r="276" spans="1:6" x14ac:dyDescent="0.2">
      <c r="A276" s="47" t="s">
        <v>494</v>
      </c>
      <c r="B276" s="94"/>
      <c r="C276" s="105"/>
      <c r="F276" s="67">
        <f t="shared" si="15"/>
        <v>0</v>
      </c>
    </row>
    <row r="277" spans="1:6" x14ac:dyDescent="0.2">
      <c r="A277" s="47" t="s">
        <v>495</v>
      </c>
      <c r="B277" s="94"/>
      <c r="C277" s="105"/>
      <c r="F277" s="67">
        <f t="shared" si="15"/>
        <v>0</v>
      </c>
    </row>
    <row r="278" spans="1:6" x14ac:dyDescent="0.2">
      <c r="A278" s="47" t="s">
        <v>496</v>
      </c>
      <c r="B278" s="94"/>
      <c r="C278" s="105"/>
      <c r="F278" s="67">
        <f t="shared" si="15"/>
        <v>0</v>
      </c>
    </row>
    <row r="279" spans="1:6" x14ac:dyDescent="0.2">
      <c r="B279" s="60"/>
      <c r="C279" s="28"/>
      <c r="D279" s="24"/>
      <c r="E279" s="68"/>
      <c r="F279" s="67">
        <f t="shared" si="15"/>
        <v>0</v>
      </c>
    </row>
    <row r="280" spans="1:6" x14ac:dyDescent="0.2">
      <c r="B280" s="61" t="s">
        <v>453</v>
      </c>
      <c r="C280" s="29" t="str">
        <f>A256</f>
        <v>14</v>
      </c>
      <c r="D280" s="24"/>
      <c r="E280" s="68"/>
      <c r="F280" s="70">
        <f>SUM(F255:F279)</f>
        <v>0</v>
      </c>
    </row>
    <row r="281" spans="1:6" x14ac:dyDescent="0.2">
      <c r="B281" s="55"/>
      <c r="C281" s="105"/>
    </row>
    <row r="282" spans="1:6" x14ac:dyDescent="0.2">
      <c r="B282" s="51" t="s">
        <v>481</v>
      </c>
      <c r="C282" s="24"/>
      <c r="D282" s="24"/>
      <c r="E282" s="24"/>
    </row>
    <row r="283" spans="1:6" x14ac:dyDescent="0.2">
      <c r="B283" s="50"/>
      <c r="C283" s="24"/>
      <c r="D283" s="24"/>
      <c r="E283" s="24"/>
    </row>
    <row r="284" spans="1:6" x14ac:dyDescent="0.2">
      <c r="A284" s="48" t="s">
        <v>454</v>
      </c>
      <c r="B284" s="63" t="str">
        <f>B7</f>
        <v>ZEWNĘTRZNA INSTALACJA ELEKTRYCZNA</v>
      </c>
      <c r="C284" s="71"/>
      <c r="D284" s="71"/>
      <c r="E284" s="71"/>
      <c r="F284" s="72">
        <f>F20</f>
        <v>0</v>
      </c>
    </row>
    <row r="285" spans="1:6" x14ac:dyDescent="0.2">
      <c r="A285" s="48" t="s">
        <v>461</v>
      </c>
      <c r="B285" s="63" t="str">
        <f>B22</f>
        <v>INSTALACJA UZIEMIAJĄCA - OGDROMOWA</v>
      </c>
      <c r="C285" s="71"/>
      <c r="D285" s="71"/>
      <c r="E285" s="71"/>
      <c r="F285" s="72">
        <f>F40</f>
        <v>0</v>
      </c>
    </row>
    <row r="286" spans="1:6" x14ac:dyDescent="0.2">
      <c r="A286" s="48" t="s">
        <v>462</v>
      </c>
      <c r="B286" s="63" t="str">
        <f>B42</f>
        <v>WEWNĘTRZNA INSTALACJA ELEKTRYCZNA</v>
      </c>
      <c r="C286" s="71"/>
      <c r="D286" s="71"/>
      <c r="E286" s="71"/>
      <c r="F286" s="72">
        <f>F78</f>
        <v>0</v>
      </c>
    </row>
    <row r="287" spans="1:6" x14ac:dyDescent="0.2">
      <c r="A287" s="48" t="s">
        <v>463</v>
      </c>
      <c r="B287" s="63" t="str">
        <f>B80</f>
        <v xml:space="preserve">WEWNĘTRZNA INSTALACJA OSWIETLENIA </v>
      </c>
      <c r="C287" s="71"/>
      <c r="D287" s="71"/>
      <c r="E287" s="71"/>
      <c r="F287" s="72">
        <f>F109</f>
        <v>0</v>
      </c>
    </row>
    <row r="288" spans="1:6" x14ac:dyDescent="0.2">
      <c r="A288" s="48" t="s">
        <v>464</v>
      </c>
      <c r="B288" s="63" t="str">
        <f>B111</f>
        <v>WEWNĘTRZNA INSTALACJA OŚWIETLENIA EWAKUACYJNEGO</v>
      </c>
      <c r="C288" s="71"/>
      <c r="D288" s="71"/>
      <c r="E288" s="71"/>
      <c r="F288" s="72">
        <f>F126</f>
        <v>0</v>
      </c>
    </row>
    <row r="289" spans="1:6" x14ac:dyDescent="0.2">
      <c r="A289" s="48" t="s">
        <v>465</v>
      </c>
      <c r="B289" s="63" t="str">
        <f>B129</f>
        <v>INSTALACJE INFORMATYCZNE I LAN</v>
      </c>
      <c r="C289" s="71"/>
      <c r="D289" s="71"/>
      <c r="E289" s="71"/>
      <c r="F289" s="72">
        <f>F143</f>
        <v>0</v>
      </c>
    </row>
    <row r="290" spans="1:6" x14ac:dyDescent="0.2">
      <c r="A290" s="48" t="s">
        <v>466</v>
      </c>
      <c r="B290" s="63" t="str">
        <f>B145</f>
        <v>INSTALACJA DOMOFONOWA</v>
      </c>
      <c r="C290" s="71"/>
      <c r="D290" s="71"/>
      <c r="E290" s="71"/>
      <c r="F290" s="72">
        <f>F161</f>
        <v>0</v>
      </c>
    </row>
    <row r="291" spans="1:6" x14ac:dyDescent="0.2">
      <c r="A291" s="48" t="s">
        <v>467</v>
      </c>
      <c r="B291" s="63" t="str">
        <f>B163</f>
        <v>INSTALACJA KONTROLI DOSTEPU</v>
      </c>
      <c r="C291" s="71"/>
      <c r="D291" s="71"/>
      <c r="E291" s="71"/>
      <c r="F291" s="72">
        <f>F175</f>
        <v>0</v>
      </c>
    </row>
    <row r="292" spans="1:6" x14ac:dyDescent="0.2">
      <c r="A292" s="48" t="s">
        <v>473</v>
      </c>
      <c r="B292" s="63" t="str">
        <f>B179</f>
        <v>INSTALACJA ALARMOWA</v>
      </c>
      <c r="C292" s="71"/>
      <c r="D292" s="71"/>
      <c r="E292" s="71"/>
      <c r="F292" s="72">
        <f>F195</f>
        <v>0</v>
      </c>
    </row>
    <row r="293" spans="1:6" x14ac:dyDescent="0.2">
      <c r="A293" s="48" t="s">
        <v>474</v>
      </c>
      <c r="B293" s="63" t="str">
        <f>B197</f>
        <v>INSTALACJA CCTV</v>
      </c>
      <c r="C293" s="71"/>
      <c r="D293" s="71"/>
      <c r="E293" s="71"/>
      <c r="F293" s="72">
        <f>F209</f>
        <v>0</v>
      </c>
    </row>
    <row r="294" spans="1:6" x14ac:dyDescent="0.2">
      <c r="A294" s="48" t="s">
        <v>475</v>
      </c>
      <c r="B294" s="63" t="str">
        <f>B211</f>
        <v>INSTALACJA WYKRYWANIA ORAZ SYGNALIZACJI POŻARU SAP</v>
      </c>
      <c r="C294" s="71"/>
      <c r="D294" s="71"/>
      <c r="E294" s="71"/>
      <c r="F294" s="72">
        <f>F221</f>
        <v>0</v>
      </c>
    </row>
    <row r="295" spans="1:6" x14ac:dyDescent="0.2">
      <c r="A295" s="48" t="s">
        <v>476</v>
      </c>
      <c r="B295" s="63" t="str">
        <f>B223</f>
        <v>INSTALACJA FOTOWOLTAICZNA</v>
      </c>
      <c r="C295" s="71"/>
      <c r="D295" s="71"/>
      <c r="E295" s="71"/>
      <c r="F295" s="72">
        <f>F233</f>
        <v>0</v>
      </c>
    </row>
    <row r="296" spans="1:6" x14ac:dyDescent="0.2">
      <c r="A296" s="48" t="s">
        <v>477</v>
      </c>
      <c r="B296" s="63" t="str">
        <f>B235</f>
        <v>INSTALACJA ODDYMIANIA KLATEK SCHODOWYCH</v>
      </c>
      <c r="C296" s="71"/>
      <c r="D296" s="71"/>
      <c r="E296" s="71"/>
      <c r="F296" s="72">
        <f>F254</f>
        <v>0</v>
      </c>
    </row>
    <row r="297" spans="1:6" x14ac:dyDescent="0.2">
      <c r="A297" s="48" t="s">
        <v>478</v>
      </c>
      <c r="B297" s="63" t="str">
        <f>B256</f>
        <v>PRZEWODY, KORYTKA, RURY - ŁĄCZNIE DLA WSZYSTKICH ELEMENTÓW - ilości szacunkowe (do zweryfikowania przez oferenta)</v>
      </c>
      <c r="C297" s="71"/>
      <c r="D297" s="71"/>
      <c r="E297" s="71"/>
      <c r="F297" s="72">
        <f>F280</f>
        <v>0</v>
      </c>
    </row>
    <row r="298" spans="1:6" x14ac:dyDescent="0.2">
      <c r="A298" s="48"/>
      <c r="B298" s="63"/>
      <c r="C298" s="71"/>
      <c r="D298" s="71"/>
      <c r="E298" s="71"/>
      <c r="F298" s="72"/>
    </row>
    <row r="299" spans="1:6" x14ac:dyDescent="0.2">
      <c r="A299" s="48"/>
      <c r="B299" s="61" t="s">
        <v>483</v>
      </c>
      <c r="C299" s="71"/>
      <c r="D299" s="71"/>
      <c r="E299" s="71"/>
      <c r="F299" s="73">
        <f>SUM(F284:F291)</f>
        <v>0</v>
      </c>
    </row>
    <row r="300" spans="1:6" x14ac:dyDescent="0.2">
      <c r="B300" s="100"/>
    </row>
  </sheetData>
  <phoneticPr fontId="9" type="noConversion"/>
  <printOptions horizontalCentered="1"/>
  <pageMargins left="0.39370078740157483" right="0.39370078740157483" top="0.98425196850393704" bottom="0.59055118110236227" header="0.31496062992125984" footer="0.31496062992125984"/>
  <pageSetup paperSize="9" scale="90" fitToHeight="0" orientation="portrait" r:id="rId1"/>
  <headerFooter>
    <oddHeader>&amp;LROZBICIE KWOTY KONTRAKTOWEJ&amp;R&amp;G</oddHeader>
    <oddFooter>&amp;C&amp;P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61A9-681F-49ED-807B-366CB4B501FD}">
  <dimension ref="A1:F15"/>
  <sheetViews>
    <sheetView showZeros="0" tabSelected="1" view="pageBreakPreview" zoomScaleNormal="100" zoomScaleSheetLayoutView="100" zoomScalePageLayoutView="90" workbookViewId="0">
      <selection activeCell="B5" sqref="B5"/>
    </sheetView>
  </sheetViews>
  <sheetFormatPr defaultColWidth="8.85546875" defaultRowHeight="12.75" x14ac:dyDescent="0.2"/>
  <cols>
    <col min="1" max="1" width="6" style="14" customWidth="1"/>
    <col min="2" max="2" width="58.5703125" style="18" customWidth="1"/>
    <col min="3" max="3" width="9.42578125" style="36" customWidth="1"/>
    <col min="4" max="4" width="7.140625" style="31" customWidth="1"/>
    <col min="5" max="5" width="11.42578125" style="31" customWidth="1"/>
    <col min="6" max="6" width="13.28515625" style="13" customWidth="1"/>
    <col min="7" max="7" width="15.85546875" style="6" bestFit="1" customWidth="1"/>
    <col min="8" max="8" width="11" style="6" customWidth="1"/>
    <col min="9" max="9" width="16.7109375" style="6" customWidth="1"/>
    <col min="10" max="16384" width="8.85546875" style="6"/>
  </cols>
  <sheetData>
    <row r="1" spans="1:6" ht="25.5" x14ac:dyDescent="0.2">
      <c r="A1" s="7"/>
      <c r="B1" s="30"/>
      <c r="C1" s="35" t="s">
        <v>3</v>
      </c>
      <c r="D1" s="10" t="s">
        <v>4</v>
      </c>
      <c r="E1" s="22" t="s">
        <v>5</v>
      </c>
      <c r="F1" s="22" t="s">
        <v>6</v>
      </c>
    </row>
    <row r="3" spans="1:6" x14ac:dyDescent="0.2">
      <c r="A3" s="11" t="s">
        <v>456</v>
      </c>
      <c r="B3" s="19" t="s">
        <v>484</v>
      </c>
    </row>
    <row r="4" spans="1:6" x14ac:dyDescent="0.2">
      <c r="B4" s="21"/>
    </row>
    <row r="5" spans="1:6" x14ac:dyDescent="0.2">
      <c r="B5" s="6"/>
      <c r="C5" s="12"/>
      <c r="D5" s="12"/>
      <c r="E5" s="12"/>
    </row>
    <row r="6" spans="1:6" x14ac:dyDescent="0.2">
      <c r="A6" s="11" t="s">
        <v>454</v>
      </c>
      <c r="B6" s="42" t="s">
        <v>480</v>
      </c>
      <c r="C6" s="43">
        <v>1</v>
      </c>
      <c r="D6" s="43" t="s">
        <v>397</v>
      </c>
      <c r="E6" s="43"/>
      <c r="F6" s="32">
        <f>C6*E6</f>
        <v>0</v>
      </c>
    </row>
    <row r="7" spans="1:6" x14ac:dyDescent="0.2">
      <c r="A7" s="11" t="s">
        <v>461</v>
      </c>
      <c r="B7" s="42" t="s">
        <v>521</v>
      </c>
      <c r="C7" s="43">
        <v>1</v>
      </c>
      <c r="D7" s="43" t="s">
        <v>397</v>
      </c>
      <c r="E7" s="43"/>
      <c r="F7" s="32">
        <f>C7*E7</f>
        <v>0</v>
      </c>
    </row>
    <row r="8" spans="1:6" x14ac:dyDescent="0.2">
      <c r="A8" s="11" t="s">
        <v>462</v>
      </c>
      <c r="B8" s="42" t="s">
        <v>486</v>
      </c>
      <c r="C8" s="43">
        <v>1</v>
      </c>
      <c r="D8" s="43" t="s">
        <v>397</v>
      </c>
      <c r="E8" s="43"/>
      <c r="F8" s="32">
        <f t="shared" ref="F8:F12" si="0">C8*E8</f>
        <v>0</v>
      </c>
    </row>
    <row r="9" spans="1:6" x14ac:dyDescent="0.2">
      <c r="A9" s="11" t="s">
        <v>463</v>
      </c>
      <c r="B9" s="42" t="s">
        <v>485</v>
      </c>
      <c r="C9" s="43">
        <v>1</v>
      </c>
      <c r="D9" s="43" t="s">
        <v>397</v>
      </c>
      <c r="E9" s="43"/>
      <c r="F9" s="32">
        <f t="shared" si="0"/>
        <v>0</v>
      </c>
    </row>
    <row r="10" spans="1:6" x14ac:dyDescent="0.2">
      <c r="A10" s="11" t="s">
        <v>464</v>
      </c>
      <c r="B10" s="42" t="s">
        <v>487</v>
      </c>
      <c r="C10" s="43">
        <v>1</v>
      </c>
      <c r="D10" s="43" t="s">
        <v>397</v>
      </c>
      <c r="E10" s="43"/>
      <c r="F10" s="32">
        <f t="shared" si="0"/>
        <v>0</v>
      </c>
    </row>
    <row r="11" spans="1:6" x14ac:dyDescent="0.2">
      <c r="A11" s="11" t="s">
        <v>465</v>
      </c>
      <c r="B11" s="42" t="s">
        <v>488</v>
      </c>
      <c r="C11" s="43">
        <v>1</v>
      </c>
      <c r="D11" s="43" t="s">
        <v>397</v>
      </c>
      <c r="E11" s="43"/>
      <c r="F11" s="32">
        <f t="shared" si="0"/>
        <v>0</v>
      </c>
    </row>
    <row r="12" spans="1:6" x14ac:dyDescent="0.2">
      <c r="A12" s="11" t="s">
        <v>466</v>
      </c>
      <c r="B12" s="42" t="s">
        <v>489</v>
      </c>
      <c r="C12" s="43">
        <v>1</v>
      </c>
      <c r="D12" s="43" t="s">
        <v>397</v>
      </c>
      <c r="E12" s="43"/>
      <c r="F12" s="32">
        <f t="shared" si="0"/>
        <v>0</v>
      </c>
    </row>
    <row r="13" spans="1:6" x14ac:dyDescent="0.2">
      <c r="A13" s="11"/>
      <c r="B13" s="42"/>
      <c r="C13" s="43"/>
      <c r="D13" s="43"/>
      <c r="E13" s="43"/>
      <c r="F13" s="32"/>
    </row>
    <row r="14" spans="1:6" x14ac:dyDescent="0.2">
      <c r="A14" s="11"/>
      <c r="B14" s="45" t="s">
        <v>490</v>
      </c>
      <c r="C14" s="43"/>
      <c r="D14" s="43"/>
      <c r="E14" s="43"/>
      <c r="F14" s="44">
        <f>SUM(F3:F13)</f>
        <v>0</v>
      </c>
    </row>
    <row r="15" spans="1:6" x14ac:dyDescent="0.2">
      <c r="B15" s="33"/>
    </row>
  </sheetData>
  <phoneticPr fontId="9" type="noConversion"/>
  <printOptions horizontalCentered="1"/>
  <pageMargins left="0.39370078740157483" right="0.39370078740157483" top="0.98425196850393704" bottom="0.59055118110236227" header="0.31496062992125984" footer="0.31496062992125984"/>
  <pageSetup paperSize="9" scale="90" fitToHeight="0" orientation="portrait" r:id="rId1"/>
  <headerFooter>
    <oddHeader>&amp;LROZBICIE KWOTY KONTRAKTOWEJ&amp;R&amp;G</oddHeader>
    <oddFooter>&amp;C&amp;P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68F8-044F-4D10-B52F-F88327286604}">
  <dimension ref="A1:C51"/>
  <sheetViews>
    <sheetView view="pageBreakPreview" topLeftCell="A31" zoomScaleNormal="100" zoomScaleSheetLayoutView="100" zoomScalePageLayoutView="90" workbookViewId="0">
      <selection activeCell="B17" sqref="B17"/>
    </sheetView>
  </sheetViews>
  <sheetFormatPr defaultColWidth="8.85546875" defaultRowHeight="12.75" x14ac:dyDescent="0.2"/>
  <cols>
    <col min="1" max="1" width="6" style="39" customWidth="1"/>
    <col min="2" max="2" width="68.5703125" style="18" customWidth="1"/>
    <col min="3" max="3" width="11.42578125" style="13" customWidth="1"/>
    <col min="4" max="4" width="15.85546875" style="6" bestFit="1" customWidth="1"/>
    <col min="5" max="5" width="11" style="6" customWidth="1"/>
    <col min="6" max="6" width="16.7109375" style="6" customWidth="1"/>
    <col min="7" max="16384" width="8.85546875" style="6"/>
  </cols>
  <sheetData>
    <row r="1" spans="1:3" x14ac:dyDescent="0.2">
      <c r="A1" s="38" t="s">
        <v>456</v>
      </c>
      <c r="B1" s="19" t="s">
        <v>2</v>
      </c>
    </row>
    <row r="2" spans="1:3" ht="11.45" customHeight="1" x14ac:dyDescent="0.2"/>
    <row r="3" spans="1:3" ht="25.5" x14ac:dyDescent="0.2">
      <c r="A3" s="40" t="s">
        <v>491</v>
      </c>
      <c r="B3" s="78" t="s">
        <v>458</v>
      </c>
      <c r="C3" s="79" t="s">
        <v>457</v>
      </c>
    </row>
    <row r="5" spans="1:3" x14ac:dyDescent="0.2">
      <c r="A5" s="11" t="str">
        <f>'ROBOTY BUDOWLANE'!A3</f>
        <v>I</v>
      </c>
      <c r="B5" s="76" t="str">
        <f>'ROBOTY BUDOWLANE'!B3</f>
        <v>ROBOTY BUDOWLANE</v>
      </c>
      <c r="C5" s="32">
        <f>'ROBOTY BUDOWLANE'!F202</f>
        <v>0</v>
      </c>
    </row>
    <row r="6" spans="1:3" x14ac:dyDescent="0.2">
      <c r="A6" s="112">
        <v>1</v>
      </c>
      <c r="B6" s="21" t="str">
        <f>'ROBOTY BUDOWLANE'!B193</f>
        <v>ROBOTY ZIEMNE</v>
      </c>
      <c r="C6" s="13">
        <f>'ROBOTY BUDOWLANE'!F193</f>
        <v>0</v>
      </c>
    </row>
    <row r="7" spans="1:3" x14ac:dyDescent="0.2">
      <c r="A7" s="112">
        <v>2</v>
      </c>
      <c r="B7" s="21" t="str">
        <f>'ROBOTY BUDOWLANE'!B194</f>
        <v>KONSTRUKCJA ŻELBETOWA</v>
      </c>
      <c r="C7" s="13">
        <f>'ROBOTY BUDOWLANE'!F194</f>
        <v>0</v>
      </c>
    </row>
    <row r="8" spans="1:3" x14ac:dyDescent="0.2">
      <c r="A8" s="112">
        <v>3</v>
      </c>
      <c r="B8" s="21" t="str">
        <f>'ROBOTY BUDOWLANE'!B195</f>
        <v xml:space="preserve">KONSTRUKCJA </v>
      </c>
      <c r="C8" s="13">
        <f>'ROBOTY BUDOWLANE'!F195</f>
        <v>0</v>
      </c>
    </row>
    <row r="9" spans="1:3" x14ac:dyDescent="0.2">
      <c r="A9" s="112">
        <v>4</v>
      </c>
      <c r="B9" s="21" t="str">
        <f>'ROBOTY BUDOWLANE'!B196</f>
        <v>PRZEGRODY ZEWNĘTRZNE</v>
      </c>
      <c r="C9" s="13">
        <f>'ROBOTY BUDOWLANE'!F196</f>
        <v>0</v>
      </c>
    </row>
    <row r="10" spans="1:3" x14ac:dyDescent="0.2">
      <c r="A10" s="112">
        <v>5</v>
      </c>
      <c r="B10" s="21" t="str">
        <f>'ROBOTY BUDOWLANE'!B197</f>
        <v>PRZEGRODY WEWNĘTRZNE I ICH WYKOŃCZENIA</v>
      </c>
      <c r="C10" s="13">
        <f>'ROBOTY BUDOWLANE'!F197</f>
        <v>0</v>
      </c>
    </row>
    <row r="11" spans="1:3" x14ac:dyDescent="0.2">
      <c r="A11" s="112">
        <v>6</v>
      </c>
      <c r="B11" s="21" t="str">
        <f>'ROBOTY BUDOWLANE'!B198</f>
        <v>POSADZKI I ICH WYKOŃCZENIA</v>
      </c>
      <c r="C11" s="13">
        <f>'ROBOTY BUDOWLANE'!F198</f>
        <v>0</v>
      </c>
    </row>
    <row r="12" spans="1:3" x14ac:dyDescent="0.2">
      <c r="A12" s="112">
        <v>7</v>
      </c>
      <c r="B12" s="21" t="str">
        <f>'ROBOTY BUDOWLANE'!B199</f>
        <v>STOLARKA OKIENNA I DRZWIOWA</v>
      </c>
      <c r="C12" s="13">
        <f>'ROBOTY BUDOWLANE'!F199</f>
        <v>0</v>
      </c>
    </row>
    <row r="13" spans="1:3" x14ac:dyDescent="0.2">
      <c r="A13" s="112">
        <v>8</v>
      </c>
      <c r="B13" s="21" t="str">
        <f>'ROBOTY BUDOWLANE'!B200</f>
        <v>INNE ELEMENTY KONSTRUKCYJNE</v>
      </c>
      <c r="C13" s="13">
        <f>'ROBOTY BUDOWLANE'!F200</f>
        <v>0</v>
      </c>
    </row>
    <row r="14" spans="1:3" x14ac:dyDescent="0.2">
      <c r="A14" s="41" t="s">
        <v>107</v>
      </c>
      <c r="B14" s="75" t="str">
        <f>'ROBOTY DROGOWE I ZEW.'!B3</f>
        <v>ROBOTY DROGOWE I ZEWNĘTRZNE</v>
      </c>
      <c r="C14" s="32">
        <f>'ROBOTY DROGOWE I ZEW.'!F89</f>
        <v>0</v>
      </c>
    </row>
    <row r="15" spans="1:3" x14ac:dyDescent="0.2">
      <c r="A15" s="112">
        <v>1</v>
      </c>
      <c r="B15" s="17" t="str">
        <f>'ROBOTY DROGOWE I ZEW.'!B84</f>
        <v xml:space="preserve">DROGI I PLACE </v>
      </c>
      <c r="C15" s="13">
        <f>'ROBOTY DROGOWE I ZEW.'!F84</f>
        <v>0</v>
      </c>
    </row>
    <row r="16" spans="1:3" x14ac:dyDescent="0.2">
      <c r="A16" s="112">
        <v>2</v>
      </c>
      <c r="B16" s="17" t="str">
        <f>'ROBOTY DROGOWE I ZEW.'!B85</f>
        <v xml:space="preserve">WJAZD NA POSESJĘ </v>
      </c>
      <c r="C16" s="13">
        <f>'ROBOTY DROGOWE I ZEW.'!F85</f>
        <v>0</v>
      </c>
    </row>
    <row r="17" spans="1:3" x14ac:dyDescent="0.2">
      <c r="A17" s="112">
        <v>3</v>
      </c>
      <c r="B17" s="17" t="str">
        <f>'ROBOTY DROGOWE I ZEW.'!B86</f>
        <v>WYJAZD Z POSESJI</v>
      </c>
      <c r="C17" s="13">
        <f>'ROBOTY DROGOWE I ZEW.'!F86</f>
        <v>0</v>
      </c>
    </row>
    <row r="18" spans="1:3" x14ac:dyDescent="0.2">
      <c r="A18" s="112">
        <v>4</v>
      </c>
      <c r="B18" s="17" t="str">
        <f>'ROBOTY DROGOWE I ZEW.'!B87</f>
        <v>OGRODZENIE TERENU POSESJI</v>
      </c>
      <c r="C18" s="13">
        <f>'ROBOTY DROGOWE I ZEW.'!F87</f>
        <v>0</v>
      </c>
    </row>
    <row r="19" spans="1:3" x14ac:dyDescent="0.2">
      <c r="A19" s="41" t="s">
        <v>110</v>
      </c>
      <c r="B19" s="77" t="str">
        <f>'ROBOTY SANITARNE'!B3</f>
        <v>ROBOTY SANITARNE</v>
      </c>
      <c r="C19" s="32">
        <f>'ROBOTY SANITARNE'!F180</f>
        <v>0</v>
      </c>
    </row>
    <row r="20" spans="1:3" x14ac:dyDescent="0.2">
      <c r="A20" s="112">
        <v>1</v>
      </c>
      <c r="B20" s="18" t="str">
        <f>'ROBOTY SANITARNE'!B171</f>
        <v>INSTALACJA WODY ZIMNEJ, CWU, CYRKUJACJI</v>
      </c>
      <c r="C20" s="13">
        <f>'ROBOTY SANITARNE'!F171</f>
        <v>0</v>
      </c>
    </row>
    <row r="21" spans="1:3" x14ac:dyDescent="0.2">
      <c r="A21" s="112">
        <v>2</v>
      </c>
      <c r="B21" s="18" t="str">
        <f>'ROBOTY SANITARNE'!B172</f>
        <v>INSTALACJA GAZU</v>
      </c>
      <c r="C21" s="13">
        <f>'ROBOTY SANITARNE'!F172</f>
        <v>0</v>
      </c>
    </row>
    <row r="22" spans="1:3" x14ac:dyDescent="0.2">
      <c r="A22" s="112">
        <v>3</v>
      </c>
      <c r="B22" s="18" t="str">
        <f>'ROBOTY SANITARNE'!B173</f>
        <v>INSTALACJA CENTRALNEGO OGRZEWANIA</v>
      </c>
      <c r="C22" s="13">
        <f>'ROBOTY SANITARNE'!F173</f>
        <v>0</v>
      </c>
    </row>
    <row r="23" spans="1:3" x14ac:dyDescent="0.2">
      <c r="A23" s="112">
        <v>4</v>
      </c>
      <c r="B23" s="18" t="str">
        <f>'ROBOTY SANITARNE'!B174</f>
        <v>INSTALACJA KANALIZACJI SANITARNEJ</v>
      </c>
      <c r="C23" s="13">
        <f>'ROBOTY SANITARNE'!F174</f>
        <v>0</v>
      </c>
    </row>
    <row r="24" spans="1:3" x14ac:dyDescent="0.2">
      <c r="A24" s="112">
        <v>5</v>
      </c>
      <c r="B24" s="18" t="str">
        <f>'ROBOTY SANITARNE'!B175</f>
        <v>INSTALACJA KANALIZACJI DESZCZOWEJ</v>
      </c>
      <c r="C24" s="13">
        <f>'ROBOTY SANITARNE'!F175</f>
        <v>0</v>
      </c>
    </row>
    <row r="25" spans="1:3" x14ac:dyDescent="0.2">
      <c r="A25" s="112">
        <v>6</v>
      </c>
      <c r="B25" s="18" t="str">
        <f>'ROBOTY SANITARNE'!B176</f>
        <v xml:space="preserve">INSTALACJA WENTYLACJI </v>
      </c>
      <c r="C25" s="13">
        <f>'ROBOTY SANITARNE'!F176</f>
        <v>0</v>
      </c>
    </row>
    <row r="26" spans="1:3" x14ac:dyDescent="0.2">
      <c r="A26" s="112">
        <v>7</v>
      </c>
      <c r="B26" s="18" t="str">
        <f>'ROBOTY SANITARNE'!B177</f>
        <v>INSTALACJA KLIMATYZACJI</v>
      </c>
      <c r="C26" s="13">
        <f>'ROBOTY SANITARNE'!F177</f>
        <v>0</v>
      </c>
    </row>
    <row r="27" spans="1:3" x14ac:dyDescent="0.2">
      <c r="A27" s="112">
        <v>8</v>
      </c>
      <c r="B27" s="18" t="str">
        <f>'ROBOTY SANITARNE'!B178</f>
        <v xml:space="preserve">PRZYŁĄCZA </v>
      </c>
      <c r="C27" s="13">
        <f>'ROBOTY SANITARNE'!F178</f>
        <v>0</v>
      </c>
    </row>
    <row r="28" spans="1:3" x14ac:dyDescent="0.2">
      <c r="A28" s="41" t="s">
        <v>115</v>
      </c>
      <c r="B28" s="77" t="str">
        <f>'ROBOTY ELEKTRYCZNE'!B3</f>
        <v>ROBOTY ELEKTRYCZNE</v>
      </c>
      <c r="C28" s="32">
        <f>'ROBOTY ELEKTRYCZNE'!F299</f>
        <v>0</v>
      </c>
    </row>
    <row r="29" spans="1:3" x14ac:dyDescent="0.2">
      <c r="A29" s="112">
        <v>1</v>
      </c>
      <c r="B29" s="18" t="str">
        <f>'ROBOTY ELEKTRYCZNE'!B284</f>
        <v>ZEWNĘTRZNA INSTALACJA ELEKTRYCZNA</v>
      </c>
      <c r="C29" s="13">
        <f>'ROBOTY ELEKTRYCZNE'!F284</f>
        <v>0</v>
      </c>
    </row>
    <row r="30" spans="1:3" x14ac:dyDescent="0.2">
      <c r="A30" s="112">
        <v>2</v>
      </c>
      <c r="B30" s="18" t="str">
        <f>'ROBOTY ELEKTRYCZNE'!B285</f>
        <v>INSTALACJA UZIEMIAJĄCA - OGDROMOWA</v>
      </c>
      <c r="C30" s="13">
        <f>'ROBOTY ELEKTRYCZNE'!F285</f>
        <v>0</v>
      </c>
    </row>
    <row r="31" spans="1:3" x14ac:dyDescent="0.2">
      <c r="A31" s="112">
        <v>3</v>
      </c>
      <c r="B31" s="18" t="str">
        <f>'ROBOTY ELEKTRYCZNE'!B286</f>
        <v>WEWNĘTRZNA INSTALACJA ELEKTRYCZNA</v>
      </c>
      <c r="C31" s="13">
        <f>'ROBOTY ELEKTRYCZNE'!F286</f>
        <v>0</v>
      </c>
    </row>
    <row r="32" spans="1:3" x14ac:dyDescent="0.2">
      <c r="A32" s="112">
        <v>4</v>
      </c>
      <c r="B32" s="18" t="str">
        <f>'ROBOTY ELEKTRYCZNE'!B287</f>
        <v xml:space="preserve">WEWNĘTRZNA INSTALACJA OSWIETLENIA </v>
      </c>
      <c r="C32" s="13">
        <f>'ROBOTY ELEKTRYCZNE'!F287</f>
        <v>0</v>
      </c>
    </row>
    <row r="33" spans="1:3" x14ac:dyDescent="0.2">
      <c r="A33" s="112">
        <v>5</v>
      </c>
      <c r="B33" s="18" t="str">
        <f>'ROBOTY ELEKTRYCZNE'!B288</f>
        <v>WEWNĘTRZNA INSTALACJA OŚWIETLENIA EWAKUACYJNEGO</v>
      </c>
      <c r="C33" s="13">
        <f>'ROBOTY ELEKTRYCZNE'!F288</f>
        <v>0</v>
      </c>
    </row>
    <row r="34" spans="1:3" x14ac:dyDescent="0.2">
      <c r="A34" s="112">
        <v>6</v>
      </c>
      <c r="B34" s="18" t="str">
        <f>'ROBOTY ELEKTRYCZNE'!B289</f>
        <v>INSTALACJE INFORMATYCZNE I LAN</v>
      </c>
      <c r="C34" s="13">
        <f>'ROBOTY ELEKTRYCZNE'!F289</f>
        <v>0</v>
      </c>
    </row>
    <row r="35" spans="1:3" x14ac:dyDescent="0.2">
      <c r="A35" s="112">
        <v>7</v>
      </c>
      <c r="B35" s="18" t="str">
        <f>'ROBOTY ELEKTRYCZNE'!B290</f>
        <v>INSTALACJA DOMOFONOWA</v>
      </c>
      <c r="C35" s="13">
        <f>'ROBOTY ELEKTRYCZNE'!F290</f>
        <v>0</v>
      </c>
    </row>
    <row r="36" spans="1:3" x14ac:dyDescent="0.2">
      <c r="A36" s="112">
        <v>8</v>
      </c>
      <c r="B36" s="18" t="str">
        <f>'ROBOTY ELEKTRYCZNE'!B291</f>
        <v>INSTALACJA KONTROLI DOSTEPU</v>
      </c>
      <c r="C36" s="13">
        <f>'ROBOTY ELEKTRYCZNE'!F291</f>
        <v>0</v>
      </c>
    </row>
    <row r="37" spans="1:3" x14ac:dyDescent="0.2">
      <c r="A37" s="112">
        <v>9</v>
      </c>
      <c r="B37" s="18" t="str">
        <f>'ROBOTY ELEKTRYCZNE'!B292</f>
        <v>INSTALACJA ALARMOWA</v>
      </c>
      <c r="C37" s="13">
        <f>'ROBOTY ELEKTRYCZNE'!F292</f>
        <v>0</v>
      </c>
    </row>
    <row r="38" spans="1:3" x14ac:dyDescent="0.2">
      <c r="A38" s="112">
        <v>10</v>
      </c>
      <c r="B38" s="18" t="str">
        <f>'ROBOTY ELEKTRYCZNE'!B293</f>
        <v>INSTALACJA CCTV</v>
      </c>
      <c r="C38" s="13">
        <f>'ROBOTY ELEKTRYCZNE'!F293</f>
        <v>0</v>
      </c>
    </row>
    <row r="39" spans="1:3" x14ac:dyDescent="0.2">
      <c r="A39" s="112">
        <v>11</v>
      </c>
      <c r="B39" s="18" t="str">
        <f>'ROBOTY ELEKTRYCZNE'!B294</f>
        <v>INSTALACJA WYKRYWANIA ORAZ SYGNALIZACJI POŻARU SAP</v>
      </c>
      <c r="C39" s="13">
        <f>'ROBOTY ELEKTRYCZNE'!F294</f>
        <v>0</v>
      </c>
    </row>
    <row r="40" spans="1:3" x14ac:dyDescent="0.2">
      <c r="A40" s="112">
        <v>12</v>
      </c>
      <c r="B40" s="18" t="str">
        <f>'ROBOTY ELEKTRYCZNE'!B295</f>
        <v>INSTALACJA FOTOWOLTAICZNA</v>
      </c>
      <c r="C40" s="13">
        <f>'ROBOTY ELEKTRYCZNE'!F295</f>
        <v>0</v>
      </c>
    </row>
    <row r="41" spans="1:3" x14ac:dyDescent="0.2">
      <c r="A41" s="112">
        <v>13</v>
      </c>
      <c r="B41" s="18" t="str">
        <f>'ROBOTY ELEKTRYCZNE'!B296</f>
        <v>INSTALACJA ODDYMIANIA KLATEK SCHODOWYCH</v>
      </c>
      <c r="C41" s="13">
        <f>'ROBOTY ELEKTRYCZNE'!F296</f>
        <v>0</v>
      </c>
    </row>
    <row r="42" spans="1:3" ht="25.5" x14ac:dyDescent="0.2">
      <c r="A42" s="112">
        <v>14</v>
      </c>
      <c r="B42" s="18" t="str">
        <f>'ROBOTY ELEKTRYCZNE'!B297</f>
        <v>PRZEWODY, KORYTKA, RURY - ŁĄCZNIE DLA WSZYSTKICH ELEMENTÓW - ilości szacunkowe (do zweryfikowania przez oferenta)</v>
      </c>
      <c r="C42" s="13">
        <f>'ROBOTY ELEKTRYCZNE'!F297</f>
        <v>0</v>
      </c>
    </row>
    <row r="43" spans="1:3" x14ac:dyDescent="0.2">
      <c r="A43" s="41" t="s">
        <v>456</v>
      </c>
      <c r="B43" s="77" t="str">
        <f>'KOSZTY ZWIĄZANE Z ORGANIZCJĄ'!B3</f>
        <v>KOSZTY DODATKOWE ZWIĄZANE Z ORAGNIZACJĄ KONTRAKTU</v>
      </c>
      <c r="C43" s="32">
        <f>'KOSZTY ZWIĄZANE Z ORGANIZCJĄ'!F14</f>
        <v>0</v>
      </c>
    </row>
    <row r="44" spans="1:3" x14ac:dyDescent="0.2">
      <c r="A44" s="112">
        <v>1</v>
      </c>
      <c r="B44" s="18" t="str">
        <f>'KOSZTY ZWIĄZANE Z ORGANIZCJĄ'!B6</f>
        <v>Projekt wykonawczy</v>
      </c>
      <c r="C44" s="13">
        <f>'KOSZTY ZWIĄZANE Z ORGANIZCJĄ'!F6</f>
        <v>0</v>
      </c>
    </row>
    <row r="45" spans="1:3" x14ac:dyDescent="0.2">
      <c r="A45" s="112">
        <v>2</v>
      </c>
      <c r="B45" s="18" t="str">
        <f>'KOSZTY ZWIĄZANE Z ORGANIZCJĄ'!B8</f>
        <v>Polisa ubezpieczeniowa zgodnie z umową</v>
      </c>
      <c r="C45" s="13">
        <f>'KOSZTY ZWIĄZANE Z ORGANIZCJĄ'!F8</f>
        <v>0</v>
      </c>
    </row>
    <row r="46" spans="1:3" x14ac:dyDescent="0.2">
      <c r="A46" s="112">
        <v>3</v>
      </c>
      <c r="B46" s="18" t="str">
        <f>'KOSZTY ZWIĄZANE Z ORGANIZCJĄ'!B9</f>
        <v>Gwarancja dobrego wykonania</v>
      </c>
      <c r="C46" s="13">
        <f>'KOSZTY ZWIĄZANE Z ORGANIZCJĄ'!F9</f>
        <v>0</v>
      </c>
    </row>
    <row r="47" spans="1:3" x14ac:dyDescent="0.2">
      <c r="A47" s="112">
        <v>4</v>
      </c>
      <c r="B47" s="18" t="str">
        <f>'KOSZTY ZWIĄZANE Z ORGANIZCJĄ'!B10</f>
        <v>Koszty organizacji placu budowy</v>
      </c>
      <c r="C47" s="13">
        <f>'KOSZTY ZWIĄZANE Z ORGANIZCJĄ'!F10</f>
        <v>0</v>
      </c>
    </row>
    <row r="48" spans="1:3" x14ac:dyDescent="0.2">
      <c r="A48" s="112">
        <v>5</v>
      </c>
      <c r="B48" s="18" t="str">
        <f>'KOSZTY ZWIĄZANE Z ORGANIZCJĄ'!B11</f>
        <v>Obsługa geodezyjna wraz z wykonaniem operatu powykonawczego</v>
      </c>
      <c r="C48" s="13">
        <f>'KOSZTY ZWIĄZANE Z ORGANIZCJĄ'!F11</f>
        <v>0</v>
      </c>
    </row>
    <row r="49" spans="1:3" x14ac:dyDescent="0.2">
      <c r="A49" s="112">
        <v>6</v>
      </c>
      <c r="B49" s="18" t="str">
        <f>'KOSZTY ZWIĄZANE Z ORGANIZCJĄ'!B12</f>
        <v>Przygotowanie dokumentacji powykonawczej</v>
      </c>
      <c r="C49" s="13">
        <f>'KOSZTY ZWIĄZANE Z ORGANIZCJĄ'!F12</f>
        <v>0</v>
      </c>
    </row>
    <row r="51" spans="1:3" x14ac:dyDescent="0.2">
      <c r="B51" s="15" t="s">
        <v>482</v>
      </c>
      <c r="C51" s="44">
        <f>SUM(C28,C19,C14,C5,C43)</f>
        <v>0</v>
      </c>
    </row>
  </sheetData>
  <printOptions horizontalCentered="1"/>
  <pageMargins left="0.39370078740157483" right="0.39370078740157483" top="0.98425196850393704" bottom="0.59055118110236227" header="0.31496062992125984" footer="0.31496062992125984"/>
  <pageSetup paperSize="9" scale="90" fitToHeight="0" orientation="portrait" r:id="rId1"/>
  <headerFooter>
    <oddHeader>&amp;LROZBICIE KWOTY KONTRAKTOWEJ&amp;R&amp;G</oddHeader>
    <oddFooter>&amp;C&amp;P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A22D5E211B0F4CA936C6469B065F38" ma:contentTypeVersion="6" ma:contentTypeDescription="Utwórz nowy dokument." ma:contentTypeScope="" ma:versionID="7020ad59cbf06ac0d42076a7dc398138">
  <xsd:schema xmlns:xsd="http://www.w3.org/2001/XMLSchema" xmlns:xs="http://www.w3.org/2001/XMLSchema" xmlns:p="http://schemas.microsoft.com/office/2006/metadata/properties" xmlns:ns2="f4a504ae-fce0-4443-abb6-ad612bf58bae" targetNamespace="http://schemas.microsoft.com/office/2006/metadata/properties" ma:root="true" ma:fieldsID="37b0b2c535afcbd1f151d8d77070ae63" ns2:_="">
    <xsd:import namespace="f4a504ae-fce0-4443-abb6-ad612bf58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504ae-fce0-4443-abb6-ad612bf58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1F878F-01EA-4858-9788-CC89C6D7F534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f20786f3-eaa9-4769-b5a5-cff53d0c4536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3f5e320-c274-4c1e-94fc-528f435b12ae"/>
  </ds:schemaRefs>
</ds:datastoreItem>
</file>

<file path=customXml/itemProps2.xml><?xml version="1.0" encoding="utf-8"?>
<ds:datastoreItem xmlns:ds="http://schemas.openxmlformats.org/officeDocument/2006/customXml" ds:itemID="{67D57684-15C3-4731-9DF7-44E6D36196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FDC570-21A6-43EB-BD4C-93360BCF0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a504ae-fce0-4443-abb6-ad612bf58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13</vt:i4>
      </vt:variant>
    </vt:vector>
  </HeadingPairs>
  <TitlesOfParts>
    <vt:vector size="20" baseType="lpstr">
      <vt:lpstr>STRONA GŁÓWNA</vt:lpstr>
      <vt:lpstr>ROBOTY BUDOWLANE</vt:lpstr>
      <vt:lpstr>ROBOTY DROGOWE I ZEW.</vt:lpstr>
      <vt:lpstr>ROBOTY SANITARNE</vt:lpstr>
      <vt:lpstr>ROBOTY ELEKTRYCZNE</vt:lpstr>
      <vt:lpstr>KOSZTY ZWIĄZANE Z ORGANIZCJĄ</vt:lpstr>
      <vt:lpstr>GŁÓWNE PODSUMOWANIE</vt:lpstr>
      <vt:lpstr>'GŁÓWNE PODSUMOWANIE'!Obszar_wydruku</vt:lpstr>
      <vt:lpstr>'KOSZTY ZWIĄZANE Z ORGANIZCJĄ'!Obszar_wydruku</vt:lpstr>
      <vt:lpstr>'ROBOTY BUDOWLANE'!Obszar_wydruku</vt:lpstr>
      <vt:lpstr>'ROBOTY DROGOWE I ZEW.'!Obszar_wydruku</vt:lpstr>
      <vt:lpstr>'ROBOTY ELEKTRYCZNE'!Obszar_wydruku</vt:lpstr>
      <vt:lpstr>'ROBOTY SANITARNE'!Obszar_wydruku</vt:lpstr>
      <vt:lpstr>'STRONA GŁÓWNA'!Obszar_wydruku</vt:lpstr>
      <vt:lpstr>'GŁÓWNE PODSUMOWANIE'!Tytuły_wydruku</vt:lpstr>
      <vt:lpstr>'KOSZTY ZWIĄZANE Z ORGANIZCJĄ'!Tytuły_wydruku</vt:lpstr>
      <vt:lpstr>'ROBOTY BUDOWLANE'!Tytuły_wydruku</vt:lpstr>
      <vt:lpstr>'ROBOTY DROGOWE I ZEW.'!Tytuły_wydruku</vt:lpstr>
      <vt:lpstr>'ROBOTY ELEKTRYCZNE'!Tytuły_wydruku</vt:lpstr>
      <vt:lpstr>'ROBOTY SANITARNE'!Tytuły_wydruku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Brózda</dc:creator>
  <cp:lastModifiedBy>Krzysztof Słowik</cp:lastModifiedBy>
  <cp:lastPrinted>2020-03-29T16:47:44Z</cp:lastPrinted>
  <dcterms:created xsi:type="dcterms:W3CDTF">2019-03-22T09:13:23Z</dcterms:created>
  <dcterms:modified xsi:type="dcterms:W3CDTF">2020-09-18T08:06:06Z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0x01010093A22D5E211B0F4CA936C6469B065F38</vt:lpwstr>
  </property>
</Properties>
</file>