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rzetargi\INW.123 - TERMINAL-III\INW.123.19 - ROZBUDOWA TERMINALA - ETAP 2\PRZETARG\OGŁOSZENIE\"/>
    </mc:Choice>
  </mc:AlternateContent>
  <xr:revisionPtr revIDLastSave="0" documentId="13_ncr:1_{BE826620-65AB-4E33-9668-93E4391A77D8}" xr6:coauthVersionLast="46" xr6:coauthVersionMax="46" xr10:uidLastSave="{00000000-0000-0000-0000-000000000000}"/>
  <bookViews>
    <workbookView xWindow="-23148" yWindow="-48" windowWidth="23256" windowHeight="12576" tabRatio="986" firstSheet="3" activeTab="9" xr2:uid="{00000000-000D-0000-FFFF-FFFF00000000}"/>
  </bookViews>
  <sheets>
    <sheet name="str.tyt" sheetId="23" r:id="rId1"/>
    <sheet name="01. UKŁAD TOROWY" sheetId="12" r:id="rId2"/>
    <sheet name="02. UKŁAD DROGOWY" sheetId="13" r:id="rId3"/>
    <sheet name="03.1 ODWODNIENIE" sheetId="20" r:id="rId4"/>
    <sheet name="03.2 ODWODNIENIE T.611" sheetId="24" r:id="rId5"/>
    <sheet name="04. SIEĆ TRAKCYJNA" sheetId="16" r:id="rId6"/>
    <sheet name="05. ELEKTROENERGETYKA" sheetId="19" r:id="rId7"/>
    <sheet name="06. TELETECHNIKA" sheetId="15" r:id="rId8"/>
    <sheet name="07. OBIEKTY INŻYNIERYJNE" sheetId="22" r:id="rId9"/>
    <sheet name="Podsumowanie przedmiaru" sheetId="25" r:id="rId10"/>
  </sheets>
  <externalReferences>
    <externalReference r:id="rId11"/>
    <externalReference r:id="rId12"/>
  </externalReferences>
  <definedNames>
    <definedName name="_xlnm.Print_Area" localSheetId="1">'01. UKŁAD TOROWY'!$A$1:$G$53</definedName>
    <definedName name="_xlnm.Print_Area" localSheetId="2">'02. UKŁAD DROGOWY'!$A$1:$G$35</definedName>
    <definedName name="_xlnm.Print_Area" localSheetId="3">'03.1 ODWODNIENIE'!$A$1:$G$40</definedName>
    <definedName name="_xlnm.Print_Area" localSheetId="4">'03.2 ODWODNIENIE T.611'!$A$1:$G$26</definedName>
    <definedName name="_xlnm.Print_Area" localSheetId="5">'04. SIEĆ TRAKCYJNA'!$A$1:$G$87</definedName>
    <definedName name="_xlnm.Print_Area" localSheetId="6">'05. ELEKTROENERGETYKA'!$A$1:$G$216</definedName>
    <definedName name="_xlnm.Print_Area" localSheetId="7">'06. TELETECHNIKA'!$A$1:$G$21</definedName>
    <definedName name="_xlnm.Print_Area" localSheetId="8">'07. OBIEKTY INŻYNIERYJNE'!$A$1:$G$72</definedName>
    <definedName name="_xlnm.Print_Area" localSheetId="0">str.tyt!$A$1:$H$38</definedName>
  </definedNames>
  <calcPr calcId="191029"/>
</workbook>
</file>

<file path=xl/calcChain.xml><?xml version="1.0" encoding="utf-8"?>
<calcChain xmlns="http://schemas.openxmlformats.org/spreadsheetml/2006/main">
  <c r="G176" i="19" l="1"/>
  <c r="G178" i="19"/>
  <c r="G180" i="19"/>
  <c r="G182" i="19"/>
  <c r="G184" i="19"/>
  <c r="G210" i="19" s="1"/>
  <c r="G186" i="19"/>
  <c r="G188" i="19"/>
  <c r="G190" i="19"/>
  <c r="G192" i="19"/>
  <c r="G194" i="19"/>
  <c r="G196" i="19"/>
  <c r="G198" i="19"/>
  <c r="G200" i="19"/>
  <c r="G202" i="19"/>
  <c r="G204" i="19"/>
  <c r="G206" i="19"/>
  <c r="G208" i="19"/>
  <c r="G174" i="19"/>
  <c r="G151" i="19"/>
  <c r="G153" i="19"/>
  <c r="G155" i="19"/>
  <c r="G157" i="19"/>
  <c r="G159" i="19"/>
  <c r="G161" i="19"/>
  <c r="G163" i="19"/>
  <c r="G165" i="19"/>
  <c r="G167" i="19"/>
  <c r="G169" i="19"/>
  <c r="G149" i="19"/>
  <c r="G171" i="19" s="1"/>
  <c r="G132" i="19"/>
  <c r="G134" i="19"/>
  <c r="G136" i="19"/>
  <c r="G138" i="19"/>
  <c r="G140" i="19"/>
  <c r="G142" i="19"/>
  <c r="G144" i="19"/>
  <c r="G130" i="19"/>
  <c r="G146" i="19" s="1"/>
  <c r="G212" i="19" s="1"/>
  <c r="G85" i="19"/>
  <c r="G87" i="19"/>
  <c r="G89" i="19"/>
  <c r="G91" i="19"/>
  <c r="G93" i="19"/>
  <c r="G95" i="19"/>
  <c r="G97" i="19"/>
  <c r="G99" i="19"/>
  <c r="G121" i="19" s="1"/>
  <c r="G101" i="19"/>
  <c r="G103" i="19"/>
  <c r="G105" i="19"/>
  <c r="G107" i="19"/>
  <c r="G109" i="19"/>
  <c r="G111" i="19"/>
  <c r="G113" i="19"/>
  <c r="G115" i="19"/>
  <c r="G117" i="19"/>
  <c r="G119" i="19"/>
  <c r="G83" i="19"/>
  <c r="G38" i="19"/>
  <c r="G40" i="19"/>
  <c r="G42" i="19"/>
  <c r="G44" i="19"/>
  <c r="G46" i="19"/>
  <c r="G48" i="19"/>
  <c r="G50" i="19"/>
  <c r="G52" i="19"/>
  <c r="G54" i="19"/>
  <c r="G56" i="19"/>
  <c r="G58" i="19"/>
  <c r="G60" i="19"/>
  <c r="G62" i="19"/>
  <c r="G64" i="19"/>
  <c r="G66" i="19"/>
  <c r="G68" i="19"/>
  <c r="G70" i="19"/>
  <c r="G72" i="19"/>
  <c r="G74" i="19"/>
  <c r="G76" i="19"/>
  <c r="G78" i="19"/>
  <c r="G36" i="19"/>
  <c r="G80" i="19" s="1"/>
  <c r="G15" i="19"/>
  <c r="G17" i="19"/>
  <c r="G19" i="19"/>
  <c r="G21" i="19"/>
  <c r="G23" i="19"/>
  <c r="G25" i="19"/>
  <c r="G27" i="19"/>
  <c r="G29" i="19"/>
  <c r="G31" i="19"/>
  <c r="G13" i="19"/>
  <c r="G33" i="19" s="1"/>
  <c r="D11" i="25"/>
  <c r="G21" i="15"/>
  <c r="G11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67" i="16"/>
  <c r="G82" i="16" s="1"/>
  <c r="G61" i="16"/>
  <c r="G62" i="16"/>
  <c r="G63" i="16"/>
  <c r="G64" i="16"/>
  <c r="G60" i="16"/>
  <c r="G65" i="16" s="1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23" i="16"/>
  <c r="G15" i="16"/>
  <c r="G21" i="16" s="1"/>
  <c r="G16" i="16"/>
  <c r="G17" i="16"/>
  <c r="G18" i="16"/>
  <c r="G19" i="16"/>
  <c r="G20" i="16"/>
  <c r="G14" i="16"/>
  <c r="G10" i="16"/>
  <c r="G23" i="24"/>
  <c r="G10" i="24"/>
  <c r="G11" i="24"/>
  <c r="G12" i="24"/>
  <c r="G13" i="24"/>
  <c r="G14" i="24"/>
  <c r="G15" i="24"/>
  <c r="G16" i="24"/>
  <c r="G17" i="24"/>
  <c r="G18" i="24"/>
  <c r="G19" i="24"/>
  <c r="G9" i="24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11" i="20"/>
  <c r="L36" i="20"/>
  <c r="G24" i="24"/>
  <c r="G20" i="24"/>
  <c r="G123" i="19" l="1"/>
  <c r="G216" i="19" s="1"/>
  <c r="D10" i="25" s="1"/>
  <c r="G37" i="20"/>
  <c r="G26" i="24"/>
  <c r="D8" i="25"/>
  <c r="E57" i="16"/>
  <c r="G57" i="16" s="1"/>
  <c r="E24" i="16"/>
  <c r="G24" i="16" s="1"/>
  <c r="G58" i="16" s="1"/>
  <c r="G84" i="16" s="1"/>
  <c r="D9" i="25" s="1"/>
  <c r="E18" i="12" l="1"/>
  <c r="G39" i="12" l="1"/>
  <c r="G32" i="13" l="1"/>
  <c r="G31" i="13"/>
  <c r="G30" i="13"/>
  <c r="G29" i="13"/>
  <c r="G26" i="13"/>
  <c r="G25" i="13"/>
  <c r="G21" i="13"/>
  <c r="G20" i="13"/>
  <c r="G19" i="13"/>
  <c r="G18" i="13"/>
  <c r="G17" i="13"/>
  <c r="G16" i="13"/>
  <c r="G15" i="13"/>
  <c r="G11" i="13"/>
  <c r="G10" i="13"/>
  <c r="G9" i="13"/>
  <c r="G27" i="13" l="1"/>
  <c r="G22" i="13"/>
  <c r="G33" i="13"/>
  <c r="G12" i="13"/>
  <c r="G69" i="22"/>
  <c r="G65" i="22"/>
  <c r="G64" i="22"/>
  <c r="G58" i="22"/>
  <c r="G56" i="22"/>
  <c r="G54" i="22"/>
  <c r="G48" i="22"/>
  <c r="G46" i="22"/>
  <c r="G44" i="22"/>
  <c r="G38" i="22"/>
  <c r="G37" i="22"/>
  <c r="G36" i="22"/>
  <c r="G31" i="22"/>
  <c r="G30" i="22"/>
  <c r="G29" i="22"/>
  <c r="G28" i="22"/>
  <c r="G27" i="22"/>
  <c r="G26" i="22"/>
  <c r="G24" i="22"/>
  <c r="G22" i="22"/>
  <c r="G16" i="22"/>
  <c r="G11" i="22"/>
  <c r="G10" i="22"/>
  <c r="G49" i="12"/>
  <c r="G50" i="12"/>
  <c r="G48" i="12"/>
  <c r="G44" i="12"/>
  <c r="G30" i="12"/>
  <c r="G31" i="12"/>
  <c r="G32" i="12"/>
  <c r="G33" i="12"/>
  <c r="G34" i="12"/>
  <c r="G35" i="12"/>
  <c r="G36" i="12"/>
  <c r="G37" i="12"/>
  <c r="G38" i="12"/>
  <c r="G40" i="12"/>
  <c r="G29" i="12"/>
  <c r="G24" i="12"/>
  <c r="G25" i="12"/>
  <c r="G18" i="12"/>
  <c r="G19" i="12"/>
  <c r="G20" i="12"/>
  <c r="G17" i="12"/>
  <c r="G11" i="12"/>
  <c r="G12" i="12"/>
  <c r="G10" i="12"/>
  <c r="G35" i="13" l="1"/>
  <c r="D7" i="25" s="1"/>
  <c r="G70" i="22"/>
  <c r="G66" i="22"/>
  <c r="G59" i="22"/>
  <c r="G49" i="22"/>
  <c r="G39" i="22"/>
  <c r="G32" i="22"/>
  <c r="G17" i="22"/>
  <c r="G12" i="22"/>
  <c r="G51" i="12"/>
  <c r="G45" i="12"/>
  <c r="G41" i="12"/>
  <c r="G21" i="12"/>
  <c r="G72" i="22" l="1"/>
  <c r="D12" i="25" s="1"/>
  <c r="G26" i="12" l="1"/>
  <c r="G13" i="12"/>
  <c r="G53" i="12" l="1"/>
  <c r="D6" i="25" s="1"/>
</calcChain>
</file>

<file path=xl/sharedStrings.xml><?xml version="1.0" encoding="utf-8"?>
<sst xmlns="http://schemas.openxmlformats.org/spreadsheetml/2006/main" count="1277" uniqueCount="672">
  <si>
    <t>Ilość</t>
  </si>
  <si>
    <t>km</t>
  </si>
  <si>
    <t>m3</t>
  </si>
  <si>
    <t>Roboty ziemne</t>
  </si>
  <si>
    <t>m2</t>
  </si>
  <si>
    <t>kpl</t>
  </si>
  <si>
    <t>szt.</t>
  </si>
  <si>
    <t>t</t>
  </si>
  <si>
    <t>m</t>
  </si>
  <si>
    <t>Lp.</t>
  </si>
  <si>
    <t>Opis i wyliczenia</t>
  </si>
  <si>
    <t>kpl.</t>
  </si>
  <si>
    <t>Oświetlenie</t>
  </si>
  <si>
    <t>Badania i pomiary instalacji uziemiającej (pierwszy pomiar)</t>
  </si>
  <si>
    <t>szt</t>
  </si>
  <si>
    <t>Opis</t>
  </si>
  <si>
    <t>Podstawa</t>
  </si>
  <si>
    <t>Jedn. miary</t>
  </si>
  <si>
    <t>Razem wartość kosztorysowa robót:</t>
  </si>
  <si>
    <t>Cena jedn. zł</t>
  </si>
  <si>
    <t>Wartość zł 
bez VAT</t>
  </si>
  <si>
    <t>Roboty rozbiórkowe</t>
  </si>
  <si>
    <t>Razem: Roboty rozbiókowe</t>
  </si>
  <si>
    <t>Roboty pomiarowe przy liniowych robotach ziemnych - trasa kolei w terenie równinnym</t>
  </si>
  <si>
    <t>Razem: Roboty ziemne</t>
  </si>
  <si>
    <t>Roboty budowlane - podtorze</t>
  </si>
  <si>
    <t>Mechaniczne wykonanie zagęszczonej warstwy ochronnej z niesortu na gotowym podtorzu</t>
  </si>
  <si>
    <t>Mechaniczne wykonanie zagęszczonej warstwy tłucznia na gotowym podtorzu (I subwarstwa gr. 20cm)</t>
  </si>
  <si>
    <t>Razem: Roboty budowlane - podtorze</t>
  </si>
  <si>
    <t>Roboty budowlane - nawierzchnia</t>
  </si>
  <si>
    <t>Montaż prowadnic w torze. (mb szyny prowadnicy) lub równoważne rozwiązanie</t>
  </si>
  <si>
    <t>Regulacja toru istniejącego w planie i w profilu z uzupełnieniem 7% brakujących akcesorii, dokreceniem, uzupełnieniem i oprofilowaniem  tłucznia</t>
  </si>
  <si>
    <t>Razem: Roboty budowlane - nawierzchnia</t>
  </si>
  <si>
    <t>Nr spec. techn.</t>
  </si>
  <si>
    <t>Jedn. Miary</t>
  </si>
  <si>
    <t>ST.2.4</t>
  </si>
  <si>
    <t>Roboty pomiarowe przy liniowych robotach ziemnych - trasa rowów melioracyjnych w terenie równinnym Przebudowa kolei, dróg, wałów i zapór, pogłębianie rowów melioracyjnych.</t>
  </si>
  <si>
    <t>2.1.1</t>
  </si>
  <si>
    <t>Demontaż konstrukcji wsporczych - wyciąganie fundamentów z ziemi wraz z kosztami utylizacji</t>
  </si>
  <si>
    <t>2.1.2</t>
  </si>
  <si>
    <t>Załadunek i wyładunek materiałów budowlanych za pomocą żurawia kołowego; masa jednego ładunku ponad 2,00 t</t>
  </si>
  <si>
    <t>2.1.3</t>
  </si>
  <si>
    <t>Przewóz materiałów budowlanych na odległość do 1 km po drodze o nawierzchni kl. III</t>
  </si>
  <si>
    <t>kurs</t>
  </si>
  <si>
    <t>2.1.4</t>
  </si>
  <si>
    <t>2.1.5</t>
  </si>
  <si>
    <t>2.1.6</t>
  </si>
  <si>
    <t>Demontaż podwieszenie przelotowe sieci jezdnej 1-drutowej skompensowanej na wysięgnikach rurowych dla prostej i łuku;</t>
  </si>
  <si>
    <t>podw.</t>
  </si>
  <si>
    <t>2.2.1</t>
  </si>
  <si>
    <t>Wbijanie pali żelbetowych z terenu lub rusztowań na głębokości do 5m w grunt kat III - 1 pociągów na zmianę roboczą</t>
  </si>
  <si>
    <t>2.2.2</t>
  </si>
  <si>
    <t>[4 śr]</t>
  </si>
  <si>
    <t>2.2.3</t>
  </si>
  <si>
    <t>[8 śr]</t>
  </si>
  <si>
    <t>2.2.4</t>
  </si>
  <si>
    <t>elem.</t>
  </si>
  <si>
    <t>2.2.5</t>
  </si>
  <si>
    <t>2.2.6</t>
  </si>
  <si>
    <t>Montaż odciągów z fundamentem palowym</t>
  </si>
  <si>
    <t>2.2.7</t>
  </si>
  <si>
    <t>Podwieszenie przelotowe sieci jezdnej 1 - drutowej skompensowanej na wysięgnikach rurowych dla prostej i łuku; przechylone o odległości 1,75-2,95m</t>
  </si>
  <si>
    <t>2.2.8</t>
  </si>
  <si>
    <t>Podwieszenie przelotowe sieci jezdnej 2 - drutowej skompensowanej na wysięgnikach rurowych dla prostej i łuku; przechylone o odległości 1,75-2,95m</t>
  </si>
  <si>
    <t>2.2.9</t>
  </si>
  <si>
    <t>Podwieszenie sieci jezdnej 1-drutowej w przęśle naprężenia na wysięgnikach rurowych na prostej bez odsuwu o odległości 1.75 - 2.95 m</t>
  </si>
  <si>
    <t>2.2.10</t>
  </si>
  <si>
    <t>Podwieszenie sieci jezdnej 2-drutowej w przęśle naprężenia na wysięgnikach rurowych na prostej bez odsuwu o odległości 1.75 - 2.95 m</t>
  </si>
  <si>
    <t>2.2.11</t>
  </si>
  <si>
    <t>Montaż pojedynczych elementów sieci - wieszak stały pojedynczy normalny</t>
  </si>
  <si>
    <t>wiesz.</t>
  </si>
  <si>
    <t>2.2.12</t>
  </si>
  <si>
    <t>Montaż połączeń międzytokowych (sieć powrotna)</t>
  </si>
  <si>
    <t>2.2.13</t>
  </si>
  <si>
    <t>Montaż połączeń międzytorowych (sieć powrotna)</t>
  </si>
  <si>
    <t>2.2.14</t>
  </si>
  <si>
    <t>2.2.15</t>
  </si>
  <si>
    <t>2.2.16</t>
  </si>
  <si>
    <t>Ustawienie tablic ostrzegawczych przejazdowych na wsporniku własnym</t>
  </si>
  <si>
    <t>2.2.17</t>
  </si>
  <si>
    <t>2.2.18</t>
  </si>
  <si>
    <t>Malowanie skrzynek napędowych odłączników sekcyjnych</t>
  </si>
  <si>
    <t>2.2.19</t>
  </si>
  <si>
    <t>Malowanie konstrukcji wsporczych - tło i tabliczki numeracyjne</t>
  </si>
  <si>
    <t>2.3.1</t>
  </si>
  <si>
    <t>2.3.2</t>
  </si>
  <si>
    <t>2.3.3</t>
  </si>
  <si>
    <t>Wywieszanie przewodów sieci jezdnej - przewód jezdny pojedyńczy</t>
  </si>
  <si>
    <t>2.3.4</t>
  </si>
  <si>
    <t>odc. napr.</t>
  </si>
  <si>
    <t>2.4.1</t>
  </si>
  <si>
    <t>Montaż uziomów prętowych</t>
  </si>
  <si>
    <t>2.4.2</t>
  </si>
  <si>
    <t>2.4.3</t>
  </si>
  <si>
    <t>Połączenia liny uszynienia grupowego 885</t>
  </si>
  <si>
    <t>połącz.</t>
  </si>
  <si>
    <t>2.4.4</t>
  </si>
  <si>
    <t>2.4.5</t>
  </si>
  <si>
    <t>Wykonanie i zasypanie rowów kablowych w międzytorzach z tłuczniem</t>
  </si>
  <si>
    <t>2.4.6</t>
  </si>
  <si>
    <t>Nasypanie warstwy piasku 2x10 cm</t>
  </si>
  <si>
    <t>2.4.7</t>
  </si>
  <si>
    <t>2.4.8</t>
  </si>
  <si>
    <t>Kotwienie liny uszynienia grupowego</t>
  </si>
  <si>
    <t>kotw</t>
  </si>
  <si>
    <t>2.4.9</t>
  </si>
  <si>
    <t>Odwodnienie</t>
  </si>
  <si>
    <t>Studnia DN1,0</t>
  </si>
  <si>
    <t>Studnia DN1,2</t>
  </si>
  <si>
    <t>Studnia DN600 mm</t>
  </si>
  <si>
    <t>Wykonanie komory końcowej/startowej przecisku pnaumatycznego (2,0mx2,0mx1,0m)</t>
  </si>
  <si>
    <t>Wykonanie komory końcowej/startowej przecisku hydraulicznego (3,0mx2,0mx2,0m)</t>
  </si>
  <si>
    <t>Ręczne kopanie rowów o głębokości do 0,8 m i szer. dna do 0,4 m w gruncie kat. IV</t>
  </si>
  <si>
    <t>Nasypanie piasku do rowów kablowych (podsypka, obsypka, zasypka)</t>
  </si>
  <si>
    <t>Ręczne zasypywanie rowów kablowych o głębok. do 0,6 m gruntem z wykopu, zagęszczanie ubijakiem ręcznym co 20 cm</t>
  </si>
  <si>
    <t>Wykopy ręczne pod fundamenty rozdzielnic elektrycznych w gruncie kat. IV</t>
  </si>
  <si>
    <t>Wywzóz ziemi samochodami samowyładowczymi na odległość do 10 km</t>
  </si>
  <si>
    <t>Kanalizacja kablowa i linie kablowe</t>
  </si>
  <si>
    <t xml:space="preserve">Ułożenie rury osłonowej HDPE o śr. zew. 110 mm na dnie rowu kablowego (SN ≥ 8 kN/m2) </t>
  </si>
  <si>
    <t xml:space="preserve">Ułożenie rury osłonowej HDPE o śr. zew. 110 mm na dnie rowu kablowego (SN ≥ 4 kN/m2) </t>
  </si>
  <si>
    <t xml:space="preserve">Ułożenie rury osłonowej HDPE o śr. zew. 50 mm na dnie rowu kablowego (SN ≥ 8 kN/m2) </t>
  </si>
  <si>
    <t>Ułożenie kabla YAKY 4 x 50 mm2 o masie do 1,0 kg/m w rurze osłonowej o śr. zew. do 110 mm</t>
  </si>
  <si>
    <t>Ułożenie kabla YAKY 4 x 50 mm2 o masie do 1,0 kg/m na dnie rowu kablowego</t>
  </si>
  <si>
    <t>Ułożenie kabla YAKY 4 x 35 mm2 o masie do 1,0 kg/m w rurze osłonowej o śr. zew. do 110 mm</t>
  </si>
  <si>
    <t>Ułożenie kabla Kabel YAKY 4 x 35 mm2 o masie do 1,0 kg/m na dnie rowu kablowego</t>
  </si>
  <si>
    <t>Ułożenie kabla YAKY 4 x 25 mm2 o masie do 1,0 kg/m w rurze osłonowej o śr. zew. do 110 mm</t>
  </si>
  <si>
    <t>Ułożenie kabla Kabel YAKY 4 x 25 mm2 o masie do 1,0 kg/m na dnie rowu kablowego</t>
  </si>
  <si>
    <t>Ułożenie kabla YAKY 4 x 70 mm2 o masie do 2,0 kg/m w rurze osłonowej o śr. zew. do 110 mm</t>
  </si>
  <si>
    <t>Ułożenie kabla Kabel YAKY 4 x 70 mm2 o masie do 2,0 kg/m na dnie rowu kablowego</t>
  </si>
  <si>
    <t>Ułożenie kabla Kabel YKY 4 x 95 mm2 o masie do 5,0 kg/m na dnie rowu kablowego</t>
  </si>
  <si>
    <t>Ułożenie kabla YAKY 4 x 120 mm2 o masie do 3,0 kg/m w rurze osłonowej o śr. zew. do 110 mm</t>
  </si>
  <si>
    <t>Ułożenie kabla Kabel YAKY 4 x 120 mm2 o masie do 3,0 kg/m na dnie rowu kablowego</t>
  </si>
  <si>
    <t>Ułożenie kabla komunikacyjnego YKSLY 2x1,5 o masie do 1,0 kg/m do czujników pogodowych w rurze ochronnej o średnicy zewnętrznej 50mm</t>
  </si>
  <si>
    <t>Ułożenie kabla komunikacyjnego YKSLY 2x2,5 o masie do 1,0 kg/m do czujników pogodowych w rurze ochronnej o średnicy zewnętrznej 50mm</t>
  </si>
  <si>
    <t>Ułożenie kabla Kabel YKXS 4 x 70 mm2 o masie do 3,0 kg/m w rurze ochronnej na słupie</t>
  </si>
  <si>
    <t xml:space="preserve">Ułożenie folii ostrzegawczej koloru niebieskiego szer. 300mm </t>
  </si>
  <si>
    <t>Ułożenie kabla komunikacyjnego XzTKMxpw 2x2x0.8 o masie do 1,0 kg/m do czujników pogodowych w rurze ochronnej o średnicy zewnętrznej 50mm</t>
  </si>
  <si>
    <t>Montaż oznaczników kablowych linii jednokablowej</t>
  </si>
  <si>
    <t xml:space="preserve">Montaż urządzeń </t>
  </si>
  <si>
    <t>Montaż rozdzielnicy EOR wraz z wyposażeniem na fundamencie z tworzywa sztucznego.</t>
  </si>
  <si>
    <t>Montaż złącza kablowego ZK 3-polowego wraz z wyposażeniem na fundamencie z tworzywa sztucznego</t>
  </si>
  <si>
    <t>Montaż skrzyni transformatorowej ST4k6pT – 3T– 2Z24T</t>
  </si>
  <si>
    <t>Montaż skrzyni transformatorowej ST3k8pT – 3T– 2Z24T</t>
  </si>
  <si>
    <t>Montaż skrzyni transformatorowej ST2k5pT – 3T– 0Z</t>
  </si>
  <si>
    <t>Montaż puszki połączeniowej PP01- przytorowej</t>
  </si>
  <si>
    <t>Montaż puszki połączeniowej PP03- przytorowej</t>
  </si>
  <si>
    <t>Montaż uziemienia R &lt;10Ω (4 szpilki Ø20 długości 4m, bednarka FeZn 40x5 długości 20m)</t>
  </si>
  <si>
    <t>Sprawdzenie i pomiar obwodu elektrycznego niskiego napięcia</t>
  </si>
  <si>
    <t>Montaż grzałki opornicowej 900W</t>
  </si>
  <si>
    <t>Montaż grzałki opornicowej 1050W</t>
  </si>
  <si>
    <t>Montaż grzałki opornicowej 1250W</t>
  </si>
  <si>
    <t>Montaż płyty grzewczej 500W</t>
  </si>
  <si>
    <t>Montaż grzałki zamknięcia nastawczego 100W, 24V</t>
  </si>
  <si>
    <t>Montaż uchwytu grzejnikowego dociskowego</t>
  </si>
  <si>
    <t>Montaż uchwytu grzejnikowego przeciwpełznego</t>
  </si>
  <si>
    <t>EOR</t>
  </si>
  <si>
    <t>Razem: Kanalizacja kablowa i linie kablowe</t>
  </si>
  <si>
    <t xml:space="preserve">Razem: Montaż urządzeń </t>
  </si>
  <si>
    <t>Razem wartość kosztorysowa robót EOR:</t>
  </si>
  <si>
    <t>Wykonanie komory końcowej/startowej przecisku pnaumatycznego (2,0mx2,0mx1,5m)</t>
  </si>
  <si>
    <t>Wiercenie otworów pod fundamenty słupów oświetleniowych strunobetonowych w gruncie kat. IV, średnica otworu 55cm, głębokość 2m</t>
  </si>
  <si>
    <t>Wykopy ręczne pod fundamenty masztów oświetleniowych w gruncie kat. IV</t>
  </si>
  <si>
    <t>Wprowadzenie rury peszel  o średnicy 20mm do wnętrza słupa oswietleniowego</t>
  </si>
  <si>
    <t>Ułożenie kabla YAKY 4 x 25 mm2 o masie do 1,0 kg/m na dnie rowu kablowego</t>
  </si>
  <si>
    <t>Ułożenie kabla YAKY 4 x 35 mm2 o masie do 1,0 kg/m na dnie rowu kablowego</t>
  </si>
  <si>
    <t>Wprowadzenie kabla YDY 2x2,5 mm2 o masie do 0,5 kg/m do wnętrza słupa oswietleniowego</t>
  </si>
  <si>
    <t>Wprowadzenie kabla YDY 3x2,5 mm2 o masie do 0,5 kg/m do wnętrza słupa oswietleniowego</t>
  </si>
  <si>
    <t>Montaż fundamentu słupa strunobetonowego: zalewanie betonem B15 otworu wierconego, ustawienie płyty stopowej</t>
  </si>
  <si>
    <t>Montaż słupa oświetleniowego, strunobetonowego o masie do 1500 kg w otworze wierconym</t>
  </si>
  <si>
    <t>Montaż fundamentu prefabrykowanego pod maszt oświetleniowy h=16m</t>
  </si>
  <si>
    <t>Montaż fundamentu prefabrykowanego pod maszt oświetleniowy h=20m</t>
  </si>
  <si>
    <t>Montaż masztu oświetleniowego, przykręcanego, stozkowego, stalowego, h=20,0m ponad poziom terenu</t>
  </si>
  <si>
    <t>Ustawienie istniejącego masztu oświetleniowego, przykręcanego, stozkowego, stalowego, h=16,0m ponad poziom terenu</t>
  </si>
  <si>
    <t>Montaż głowicy sześciokątnej na maszcie oświetleniowym</t>
  </si>
  <si>
    <t>Zamocowanie istniejącej głowicy sześciokątnej na maszcie oświetleniowym</t>
  </si>
  <si>
    <t>Montaż wysięgnika prostego, h=0,5m na głowicy słupa strunobetonowego</t>
  </si>
  <si>
    <t>Montaż istniejącej oprawy BVP650 na głowicy masztu oświetleniowego</t>
  </si>
  <si>
    <t>Montaż oprawy LED 99W, na słupie strunobetonowym</t>
  </si>
  <si>
    <t>Montaż złącza słupowego w I kl. Ochronności, wraz z wkładką bezpiecznikową D gG 6A</t>
  </si>
  <si>
    <t>Montaż złącza słupowego w II kl. Ochronności, wraz z wkładką bezpiecznikową D gG 6A</t>
  </si>
  <si>
    <t>Montaż słupka oświetleniowego LED w II kl. ochronności, o wysokośći 1m</t>
  </si>
  <si>
    <t>Montaż mufy przelotowej nn (70-35)</t>
  </si>
  <si>
    <t>Razem wartość kosztorysowa robót Oświetlenie:</t>
  </si>
  <si>
    <t>Razem wartość kosztorysowa robót ELEKTROENERGETYKA:</t>
  </si>
  <si>
    <t xml:space="preserve"> </t>
  </si>
  <si>
    <t>D.01.01.01.</t>
  </si>
  <si>
    <t>Geodezyjne wytyczenie punktów głównych</t>
  </si>
  <si>
    <t>- roboty pomiarowe dla potrzeb budowy/modernizacji/remontu  obiektu inżynierskiego w terenie równinnym</t>
  </si>
  <si>
    <t>- wykonanie geodezyjnej dokumentacji powykonawczej obiektu</t>
  </si>
  <si>
    <t>ryczałt</t>
  </si>
  <si>
    <t>ST.05.01.01.</t>
  </si>
  <si>
    <t>Tymczasowe konstrukcje zabezpieczające tory</t>
  </si>
  <si>
    <t>- tymczasowe zabezpieczenie torów na czas wykonywania obiektu</t>
  </si>
  <si>
    <t>FUNDAMENTOWANIE</t>
  </si>
  <si>
    <t>Grupa 1</t>
  </si>
  <si>
    <t>ST.05.11.01.</t>
  </si>
  <si>
    <t>Wykopy pod ławy w gruncie wraz z zabezpieczeniem</t>
  </si>
  <si>
    <t>ST.05.11.03.</t>
  </si>
  <si>
    <t>Pompowanie wody</t>
  </si>
  <si>
    <t>- pompowanie wody z wykopu - przyjęto wstępnie - rozliczenie wg Dziennika Budowy</t>
  </si>
  <si>
    <t>m-h</t>
  </si>
  <si>
    <t>ST.05.11.04.</t>
  </si>
  <si>
    <t>Zasypanie wykopów wraz z zagęszczeniem</t>
  </si>
  <si>
    <t>-  zasypanie wykopów ław fundamentowych warstwami grubości 25 cm gruntem dowiezionym z dokopu Wykonawcy,</t>
  </si>
  <si>
    <t>-  zasypanie wnęki za ścianami (odtworzenie nasypu) wraz z zagęszczeniem do Is=1,0÷1,03 - gruntem dowiezionym z ukopu Wykonawcy,</t>
  </si>
  <si>
    <t>ST.05.11.09</t>
  </si>
  <si>
    <t>Wzmocnienie podłoża materacem</t>
  </si>
  <si>
    <t>- wykonanie materacy o gr.200 mm wraz z wypełnieniem klińcem</t>
  </si>
  <si>
    <t>ST.05.11.41</t>
  </si>
  <si>
    <t>Kolumny DSM</t>
  </si>
  <si>
    <t>- wzmocnienie podłużne kolumnami DSM fi 1200</t>
  </si>
  <si>
    <t>ST.05.12.01</t>
  </si>
  <si>
    <t>Zbrojenie betonu stalą</t>
  </si>
  <si>
    <t>- wykonanie i montaż zbrojenia elementów mostu stalą klasy A-IIIN</t>
  </si>
  <si>
    <t>-przygotowanie i montaż zbrojenia korpusów przyczółków</t>
  </si>
  <si>
    <t>kg</t>
  </si>
  <si>
    <t>- płyty ustroju nośnego</t>
  </si>
  <si>
    <t>Grupa 2</t>
  </si>
  <si>
    <t>ROBOTY BUDOWLANE W ZAKRESIE WZNOSZENIA KOMPLEKSOWYCH OBIEKTÓW BUDOWLANYCH LUB ICH CZĘŚCI ORAZ ROBOTY W ZAKRESIE INŻYNIERII LĄDOWEJ I WODNEJ</t>
  </si>
  <si>
    <t>ST.05.13.04.</t>
  </si>
  <si>
    <t>Beton podpór w elementach o grubości &gt; 60 cm</t>
  </si>
  <si>
    <t>- wykonanie korpusów przyczółków z betonu klasy B35 (C30/37)</t>
  </si>
  <si>
    <t>ST.05.13.06.</t>
  </si>
  <si>
    <t>Beton ustroju niosącego w elementach o grubości &gt; 60 cm</t>
  </si>
  <si>
    <t>- wykonanie płyty ustroju nośnego z betonu klasy B40 (C35/45) w deskowaniu</t>
  </si>
  <si>
    <t>ST.05.13.22.</t>
  </si>
  <si>
    <t>Beton klasy poniżej B25 bez deskowania</t>
  </si>
  <si>
    <t>- ułożenie i zagęszczenie warstwy z betonu klasy B15 (C12/15) pod fundamenty podpór,</t>
  </si>
  <si>
    <t>ST.05.15.04.</t>
  </si>
  <si>
    <t>Izolacja powłokowa epoksydowo - bitumiczna</t>
  </si>
  <si>
    <t>- wykonanie izolacji pionowej i poziomej powierzchni odziemnych betonu - poprzez trzykrotne posmarowanie materiałem powłokowym do izolacji na zimno wraz z zagruntowaniem</t>
  </si>
  <si>
    <r>
      <t>m</t>
    </r>
    <r>
      <rPr>
        <vertAlign val="superscript"/>
        <sz val="9"/>
        <rFont val="Arial"/>
        <family val="2"/>
        <charset val="238"/>
      </rPr>
      <t>2</t>
    </r>
  </si>
  <si>
    <t>ST.05.15.23</t>
  </si>
  <si>
    <t>Izolacja płyty pomostu obiektu mostowego z papy termozgrzewalnej</t>
  </si>
  <si>
    <t>- wykonanie izolacji poziomej z materiałów hydroizolacyjnych - termozgrzewalnych wraz z zagruntowaniem,</t>
  </si>
  <si>
    <t>ST.05.15.32.</t>
  </si>
  <si>
    <t>Mocowanie bezpośrednie szyn do płyty ustroju niosącego</t>
  </si>
  <si>
    <t>- mocowanie bezpośrednie szyn 49E1 do płyty za pośrednictwem podkładek Pm-49 na podlewce np.. ICOSIT KC 340/7 i warstwie gruntującej np.. ICOSIT KC 330 Primer; podkładki mocowane na kotwy wklejane</t>
  </si>
  <si>
    <t>ST.05.20.03.</t>
  </si>
  <si>
    <t>Drenaż pionowych ścian konstrukcji</t>
  </si>
  <si>
    <t>- ułożenie rur pełnych PCV (HDPE) średnicy f 160 mm na podwalinie betonowej - odprowadzenie wody z drenażu</t>
  </si>
  <si>
    <t>- ułożenie rur drenarskich PCV lub HDPE średnicy f 110 mm obłożonych geowłókniną z pełnym drenem w obsypce z tłucznia za korpusem przyczółka</t>
  </si>
  <si>
    <t>08. OBIEKTY INŻYNIERYJNE</t>
  </si>
  <si>
    <t>ROBOTY PRZYGOTOWAWCZE (45100000-8)</t>
  </si>
  <si>
    <r>
      <t xml:space="preserve">ROBOTY POMIAROWE </t>
    </r>
    <r>
      <rPr>
        <b/>
        <sz val="8"/>
        <rFont val="Calibri"/>
        <family val="2"/>
        <charset val="238"/>
      </rPr>
      <t>(4510000 -8)</t>
    </r>
  </si>
  <si>
    <t>PRZYGOTOWANIE TERENU POD BUDOWĘ (45100000-8)</t>
  </si>
  <si>
    <r>
      <t>m</t>
    </r>
    <r>
      <rPr>
        <vertAlign val="superscript"/>
        <sz val="8"/>
        <rFont val="Arial"/>
        <family val="2"/>
        <charset val="238"/>
      </rPr>
      <t>3</t>
    </r>
  </si>
  <si>
    <t>BETON (45200000-9)</t>
  </si>
  <si>
    <t>ZBROJENIE (45200000-9)</t>
  </si>
  <si>
    <t>IZOLACJE (45200000-9)</t>
  </si>
  <si>
    <t>INNE ROBOTY MOSTOWE (45200000-9)</t>
  </si>
  <si>
    <t>Razem: Roboty pomiarowe</t>
  </si>
  <si>
    <t>Razem: Roboty przygotowawcze</t>
  </si>
  <si>
    <t>Razem: Roboty fundamentowe</t>
  </si>
  <si>
    <t>Razem: Roboty zbrojeniowe</t>
  </si>
  <si>
    <t>Razem: Roboty betonowe</t>
  </si>
  <si>
    <t>Razem: Roboty izolacyjne</t>
  </si>
  <si>
    <t>Razem: Inne roboty mostowe</t>
  </si>
  <si>
    <t>2.2.20</t>
  </si>
  <si>
    <t>2.2.21</t>
  </si>
  <si>
    <t>PW</t>
  </si>
  <si>
    <t>Rozbiórka rozjazdu zwyczajnego z szyn S-49 R-190-1:9 na drewnie (Rz632 i Rz206)-po ocenie diagnostycznej częsci stalowe rozjadu do ponownego wykorzystania</t>
  </si>
  <si>
    <t>Rozbiórka kozła oporowego z odwozem materiałów na odl. 10 km, wyładunkiem, segragacją i ułożeniem w stosy - po ocenie diagnostycznej materiały do ponownego wykorzystania</t>
  </si>
  <si>
    <t>Humusowanie</t>
  </si>
  <si>
    <t>Wykopy wykonywane koparkami z odwiezieniem gruntu samochodami samowyładowczymi  na odl. do 1 km. Grunt kat. III w miejsce wzkazane przez zamawiającego(humus oraz pozostałe materiały nalęży odseparować i wywieść bez doliczania kosztów utylizacji)</t>
  </si>
  <si>
    <t>Montaż odbojnic (mb szyny) lub równoważne rozwiązanie</t>
  </si>
  <si>
    <t>Mechaniczne balastowanie torów i rozjazdów zmontowanych na zagęszczonej warstwie tłucznia z podbiciem toru przy użyciu podbijarki mechanicznej</t>
  </si>
  <si>
    <t xml:space="preserve">Budowa kozła oporowego, po ocenie diagnostycznej należy wykorzystć materilay z rozbieranych kozłów oporowych </t>
  </si>
  <si>
    <t>Razem: Roboty budowlane</t>
  </si>
  <si>
    <t>Roboty dodatkowe</t>
  </si>
  <si>
    <t>Roboty budowlane</t>
  </si>
  <si>
    <t>Monatż wykolejnic</t>
  </si>
  <si>
    <t>Ogrodzenie panelowe w kolorze RAL 1003 wysokości 2,0 m na słupkach systemowych w kolorze czarnym przy torze 601</t>
  </si>
  <si>
    <t>1.1.1.</t>
  </si>
  <si>
    <t>1.1.2.</t>
  </si>
  <si>
    <t>1.1.3.</t>
  </si>
  <si>
    <t>1.2.1.</t>
  </si>
  <si>
    <t>1.2.2.</t>
  </si>
  <si>
    <t>1.2.3.</t>
  </si>
  <si>
    <t>1.2.4.</t>
  </si>
  <si>
    <t>1.3.1.</t>
  </si>
  <si>
    <t>1.3.2.</t>
  </si>
  <si>
    <t>1.4.1.</t>
  </si>
  <si>
    <t>1.4.2.</t>
  </si>
  <si>
    <t>1.4.3.</t>
  </si>
  <si>
    <t>1.4.4.</t>
  </si>
  <si>
    <t>1.4.5.</t>
  </si>
  <si>
    <t>1.4.6.</t>
  </si>
  <si>
    <t>1.4.7.</t>
  </si>
  <si>
    <t>1.4.8.</t>
  </si>
  <si>
    <t>1.4.9.</t>
  </si>
  <si>
    <t>1.4.10.</t>
  </si>
  <si>
    <t>1.4.11.</t>
  </si>
  <si>
    <t>1.5.1.</t>
  </si>
  <si>
    <t>1.6.1.</t>
  </si>
  <si>
    <t>1.6.2.</t>
  </si>
  <si>
    <t>1.6.3.</t>
  </si>
  <si>
    <t>Zdjęcie warstwy humusu i wierzchniej warstwy ziemi h=30cm wraz z załadunkiem i transportem materiału (odległość do 1 km wskazana przez Inwestora). Humus należy separować od pozostałego urobku z robót ziemnych.</t>
  </si>
  <si>
    <t>Podbudowy</t>
  </si>
  <si>
    <t>Podbudowa zasadnicza z chudego betonu o Rm=9,0 MPa  gr. 20cm</t>
  </si>
  <si>
    <t>Podbudowa zasadnicza z  betonu C16/20 gr. 20cm</t>
  </si>
  <si>
    <t>Warstwa separacyjna z dwóch warstw  folii budowlanej gr. 0,5 mm</t>
  </si>
  <si>
    <t>Razem: Podbudowy</t>
  </si>
  <si>
    <t>Nawierzchnie</t>
  </si>
  <si>
    <t>Warstwa wiążąca z betonu asfaltowego AC 16W 50/70 gr.6 cm</t>
  </si>
  <si>
    <t>Warstwa ścieralna z betonu asfaltowego AC 11S 50/70 gr. 4 cm</t>
  </si>
  <si>
    <t>Ściek drogi dojazdowej z dwóch rzędów betonowej kostki brukowej gr. 6cm na podsypce cem.-piask. Gr. 3 cm</t>
  </si>
  <si>
    <t>Nawierzchnia na drogach dojazdowych oraz drodze przy halach z betonowej kostki brukowej gr. 8cm na podsypce cem.-piask. Gr. 3 cm</t>
  </si>
  <si>
    <t>Razem: Nawierzchnie</t>
  </si>
  <si>
    <t xml:space="preserve">2.5. </t>
  </si>
  <si>
    <t>Elementy ulic</t>
  </si>
  <si>
    <t>Razem: Elementy ulic</t>
  </si>
  <si>
    <t xml:space="preserve">2.6. </t>
  </si>
  <si>
    <t>Inne roboty</t>
  </si>
  <si>
    <t>Dylatacja płyty z masa bitumiczno - kauczukowej lub poliuretanowejmasą zalewową o temp. Mięknienia powyżej 100C gr. 2 cm</t>
  </si>
  <si>
    <t>Dylatacja podbudowy zasadniczej z masy bitumiczno - kauczukowej lub poliuretanowej masą zalewową o temp. Mięknienia powyżej 100C gr. 0,4 cm</t>
  </si>
  <si>
    <t>Razem: Inne roboty</t>
  </si>
  <si>
    <t>1.1.</t>
  </si>
  <si>
    <t>1.2.</t>
  </si>
  <si>
    <t>1.3.</t>
  </si>
  <si>
    <t>1.4.</t>
  </si>
  <si>
    <t>1.5.</t>
  </si>
  <si>
    <t>1.6.</t>
  </si>
  <si>
    <t>PB; STWiORB 2.3 Odwodnienie</t>
  </si>
  <si>
    <t>Wykonanie podbudowy betonowej pod studniami</t>
  </si>
  <si>
    <t>Separator koalescencyjny z by-passem wewnętrznym, zintegrowany z osadnikiem DN1,5</t>
  </si>
  <si>
    <t>Razem: Roboty - odwodnienie</t>
  </si>
  <si>
    <t>5.1.</t>
  </si>
  <si>
    <t>5.1.1.</t>
  </si>
  <si>
    <t>5.1.2.</t>
  </si>
  <si>
    <t>5.1.3.</t>
  </si>
  <si>
    <t>5.1.4.</t>
  </si>
  <si>
    <t>5.1.5.</t>
  </si>
  <si>
    <t>5.1.6.</t>
  </si>
  <si>
    <t>5.1.7.</t>
  </si>
  <si>
    <t>5.1.8.</t>
  </si>
  <si>
    <t>5.1.9.</t>
  </si>
  <si>
    <t>5.2.</t>
  </si>
  <si>
    <t>5.2.1.</t>
  </si>
  <si>
    <t>5.2.2.</t>
  </si>
  <si>
    <t>5.2.3.</t>
  </si>
  <si>
    <t>5.2.4.</t>
  </si>
  <si>
    <t>5.2.5.</t>
  </si>
  <si>
    <t>5.2.6.</t>
  </si>
  <si>
    <t>5.2.7.</t>
  </si>
  <si>
    <t>5.2.8.</t>
  </si>
  <si>
    <t>5.2.9.</t>
  </si>
  <si>
    <t>5.2.10.</t>
  </si>
  <si>
    <t>5.2.11.</t>
  </si>
  <si>
    <t>5.2.12.</t>
  </si>
  <si>
    <t>5.2.13.</t>
  </si>
  <si>
    <t>5.2.14.</t>
  </si>
  <si>
    <t>5.2.15.</t>
  </si>
  <si>
    <t>5.2.16.</t>
  </si>
  <si>
    <t>5.2.17.</t>
  </si>
  <si>
    <t>5.2.18.</t>
  </si>
  <si>
    <t>5.2.19.</t>
  </si>
  <si>
    <t>5.2.20.</t>
  </si>
  <si>
    <t>5.3.</t>
  </si>
  <si>
    <t>5.3.1.</t>
  </si>
  <si>
    <t>5.3.2.</t>
  </si>
  <si>
    <t>5.3.4.</t>
  </si>
  <si>
    <t>5.3.5.</t>
  </si>
  <si>
    <t>5.3.6.</t>
  </si>
  <si>
    <t>5.3.7.</t>
  </si>
  <si>
    <t>5.3.8.</t>
  </si>
  <si>
    <t>5.3.9.</t>
  </si>
  <si>
    <t>5.3.3.</t>
  </si>
  <si>
    <t>5.3.10.</t>
  </si>
  <si>
    <t>5.3.11.</t>
  </si>
  <si>
    <t>5.3.12.</t>
  </si>
  <si>
    <t>5.3.13.</t>
  </si>
  <si>
    <t>5.3.14.</t>
  </si>
  <si>
    <t>5.3.15.</t>
  </si>
  <si>
    <t>5.3.16.</t>
  </si>
  <si>
    <t>5.3.17.</t>
  </si>
  <si>
    <t>5.3.18.</t>
  </si>
  <si>
    <t>6.1.</t>
  </si>
  <si>
    <t>8.1.</t>
  </si>
  <si>
    <t>8.1.1.</t>
  </si>
  <si>
    <t>8.2.</t>
  </si>
  <si>
    <t>8.2.1.</t>
  </si>
  <si>
    <t>- wykonanie wykopów mechanicznie w gruncie kategorii III wraz z zabezpieczeniem stateczności ścian, z ewentualnymi wykopami ręcznymi ,należy odseparować humus od pozostałego materiału z wykopu i odwozić do 1km w miejsce wskazane przez Inwestora, bez doliczania kosztów utylizacji</t>
  </si>
  <si>
    <t>8.1.1.1.</t>
  </si>
  <si>
    <t>8.1.1.2.</t>
  </si>
  <si>
    <t>8.2.1.1.</t>
  </si>
  <si>
    <t>8.3.</t>
  </si>
  <si>
    <t>8.3.1.</t>
  </si>
  <si>
    <t>8.3.1.1.</t>
  </si>
  <si>
    <t>8.3.2.</t>
  </si>
  <si>
    <t>8.3.2.1.</t>
  </si>
  <si>
    <t>8.3.3.</t>
  </si>
  <si>
    <t>8.3.3.1.</t>
  </si>
  <si>
    <t>8.3.3.2.</t>
  </si>
  <si>
    <t>8.3.4.</t>
  </si>
  <si>
    <t>8.3.4.1.</t>
  </si>
  <si>
    <t>8.3.5.</t>
  </si>
  <si>
    <t>8.3.5.1.</t>
  </si>
  <si>
    <t>8.4.</t>
  </si>
  <si>
    <t>8.4.1.</t>
  </si>
  <si>
    <t>8.4.1.1.</t>
  </si>
  <si>
    <t>8.4.1.2.</t>
  </si>
  <si>
    <t>8.4.1.3.</t>
  </si>
  <si>
    <t>8.5.</t>
  </si>
  <si>
    <t>8.5.1.</t>
  </si>
  <si>
    <t>8.5.1.1.</t>
  </si>
  <si>
    <t>8.5.2.</t>
  </si>
  <si>
    <t>8.5.2.1.</t>
  </si>
  <si>
    <t>8.5.3.</t>
  </si>
  <si>
    <t>8.5.3.1.</t>
  </si>
  <si>
    <t>8.6.</t>
  </si>
  <si>
    <t>8.6.1.</t>
  </si>
  <si>
    <t>8.6.1.1.</t>
  </si>
  <si>
    <t>8.6.2.</t>
  </si>
  <si>
    <t>8.6.2.1.</t>
  </si>
  <si>
    <t>8.6.3.</t>
  </si>
  <si>
    <t>8.6.3.1.</t>
  </si>
  <si>
    <t>8.7.</t>
  </si>
  <si>
    <t>8.7.1.</t>
  </si>
  <si>
    <t>8.7.1.1.</t>
  </si>
  <si>
    <t>8.7.1.2.</t>
  </si>
  <si>
    <t xml:space="preserve">Uzgodnienia </t>
  </si>
  <si>
    <t>Razem:Uzgodnienia</t>
  </si>
  <si>
    <t>8.8.</t>
  </si>
  <si>
    <t>8.8.1.</t>
  </si>
  <si>
    <t xml:space="preserve">Wykonanie stabilizacji podtorza 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</si>
  <si>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</si>
  <si>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</si>
  <si>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</si>
  <si>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</si>
  <si>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</si>
  <si>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</si>
  <si>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</si>
  <si>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</si>
  <si>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</si>
  <si>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</si>
  <si>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2.4</t>
  </si>
  <si>
    <t>Ułożenie przewodu Opd 3x1,5 mm2</t>
  </si>
  <si>
    <t>Montaż kompletu czujników pogody ogólnej wraz z przetwornikien</t>
  </si>
  <si>
    <t>Montaż kompletu czujników kontrolnych rozjazdu wzorcowego wraz z przetwornikien</t>
  </si>
  <si>
    <r>
      <t>Wykananie przepustu  2x</t>
    </r>
    <r>
      <rPr>
        <sz val="11"/>
        <color theme="1"/>
        <rFont val="Calibri"/>
        <family val="2"/>
        <charset val="238"/>
      </rPr>
      <t>Ø110mm metodą przecisku pneumatucznego</t>
    </r>
  </si>
  <si>
    <t>Montaż słupa oświetleniowego,strunobetonowego o masie do 1500 kg (z demontażu) w otworze wierconym</t>
  </si>
  <si>
    <t>Demontaż odciągów - wyciąganie fundamentów z ziemi wraz z kosztami utylizacji</t>
  </si>
  <si>
    <t>Przewóz materiałów budowlanych po drodze o nawierzchni kl. III; dodatek za każdy dalszy 1 km - do 20 km</t>
  </si>
  <si>
    <t>Załadunek i wyładunek materiałów budowlanych - samochód skrzyniowy z żurawiem przeładunkowym; masa jednego ładunku do 2,00 t</t>
  </si>
  <si>
    <t>Montaż słupów trakcyjnych  na uprzednio zamontowanych śrubach montażowych. Konstrukcja ocynkowana, malowane proszkowo w kolorze  RAL 1003.</t>
  </si>
  <si>
    <t>Montaż słupów trakcyjnych pochodzących z demontażu  na uprzednio zamontowanych śrubach montażowych. Konstrukcja ocynkowana, po oczyszczeniu, malowana proszkowo w kolorze  RAL 1003.</t>
  </si>
  <si>
    <t>Montaż słupów konstrukcji przestrzennej sieci trakcyjnej dwupalowej na uprzednio zamontowanych śrubach montażowych. Konstrukcja ocynkowana, malowane proszkowo w kolorze  RAL 1003.</t>
  </si>
  <si>
    <t>Montaż słupów konstrukcji przestrzennej sieci trakcyjnej z pochodzących z demontażu, dwupalowe na uprzednio zamontowanych śrubach montażowych. Konstrukcja ocynkowana, po oczyszczeniu, malowana proszkowo w kolorze  RAL 1003.</t>
  </si>
  <si>
    <t>Montaż dźwigara przez dwa tory o rozpiętości do 10.5 m. Konstrukcja ocynkowana, malowane proszkowo w kolorze  RAL 1003.</t>
  </si>
  <si>
    <t>Montaż dźwigara przez dwa tory o rozpiętości do 10.5 m pochodzących z demontażu. Konstrukcja ocynkowana, po oczyszczeniu, malowana proszkowo w kolorze  RAL 1003.</t>
  </si>
  <si>
    <t>Montaż słupów trakcyjnych bramkowych dwupalowych na uprzednio zamontowanych śrubach montażowych. Słupy w kolorze RAL 1003</t>
  </si>
  <si>
    <t>Montaż dźwigara bramkowego o rozpiętości do 32.9 m . Konstrukcja ocynkowana, malowane proszkowo w kolorze  RAL 1003.</t>
  </si>
  <si>
    <t>Montaż bramownicy kopletnej końcowej 7,2m w wykonaniu indywidualnym wraz z opracowaniem dokumentacji warsztatowo-konstrukcyjnej z niezbędnymi  obliczeniami. Konstrukcja ocynkowana, malowane proszkowo w kolorze  RAL 1003.</t>
  </si>
  <si>
    <t>Montaż kompletnej bramownicy końcowej 8,1m w wykonaniu indywidualnym wraz z opracowaniem dokumentacji warsztatowo-konstrukcyjnej z niezbędnymi  obliczeniami.Konstrukcja ocynkowana, malowane proszkowow kolorze  RAL 1003.</t>
  </si>
  <si>
    <t>Montaż kompletnej podwójnej bramownicy końcowej 25,80m w wykonaniu indywidualnym wraz z opracowaniem dokumentacji warsztatowo-konstrukcyjnej z niezbędnymi  obliczeniami. Konstrukcja ocynkowana, malowane proszkowo w kolorze  RAL 1003.</t>
  </si>
  <si>
    <t>Montaż wsporników do dźwigara bramki. Konstrukcja ocynkowana, malowane proszkowo w kolorze  RAL 1003.</t>
  </si>
  <si>
    <t xml:space="preserve">szt. </t>
  </si>
  <si>
    <t>Montaż wsporników pochodzących z demontażu do dźwigara bramki. Konstrukcja ocynkowana, po oczyszczeniu, malowana proszkowo w kolorze  RAL 1003.</t>
  </si>
  <si>
    <t>Montaż odciągów pochodzących z demontażu z nowym fundamentem palowym</t>
  </si>
  <si>
    <t>Podwieszenie przelotowe sieci jezdnej 2 - doposażenie osprzetu z jednodrutowej na 2 drutową</t>
  </si>
  <si>
    <t>Kotwienie środkowe</t>
  </si>
  <si>
    <t>Kotwienie stałe sieci jednodrutowej</t>
  </si>
  <si>
    <t>Kotwienie cięzarowe sieci jednodrutowej</t>
  </si>
  <si>
    <t>Kotwienie stałe sieci dwudrutowej</t>
  </si>
  <si>
    <t>Kotwienie cięzarowe sieci dwudrutowej</t>
  </si>
  <si>
    <t xml:space="preserve"> Montaż izolatorów sekcyjnych</t>
  </si>
  <si>
    <t xml:space="preserve">Przewieszenie sieci 1 - drutowej </t>
  </si>
  <si>
    <t>Pomontażowa regulacja sieci jednodrutowej</t>
  </si>
  <si>
    <t>Pomontażowa regulacja sieci dwudrutowej</t>
  </si>
  <si>
    <t>Podwieszenie przewodu uszyniającego</t>
  </si>
  <si>
    <t>pod.</t>
  </si>
  <si>
    <t>Zwiernik tyrystorowe TZD-1NR</t>
  </si>
  <si>
    <t xml:space="preserve">PRZEDMIAR ROBÓT </t>
  </si>
  <si>
    <t>Centrum Logistyczno Inwestycyjne Poznań II Sp. z o.o</t>
  </si>
  <si>
    <t>Układanie toru kolejowego na podkładach strunobetonowych nowych lub staroużytecznyh. Szyny 49E1 nowe lub staroużyteczne w odcinka min.25 bez otworowania. Przytwierdzenie typu K, łączenie szyn spawaniem termitowym (materiały staroużyteczne przed wbudowaniem podlegają ocenie diagnostycznej)</t>
  </si>
  <si>
    <t>Układanie skrzyżowania torów na nowych podrozjazdnicach drewnianych (drewno dębowe lub bukowe),  na uprzednio ułożonej subwarstwie tłucznia</t>
  </si>
  <si>
    <t>Demontaż torów bocznicowcowych z szyn S-49 na podkładach drewnianych i betonowych z przytwierdzeniem typu K z odwozem materiałów na odl. 10 km, wyładunkiem, segregacją i ułożeniem w stosy (tor 206)</t>
  </si>
  <si>
    <t>Układanie nowych rozjazdów krzyrzowych  typu S 49. Skos 1:9. Promień łuku 190 m.na wcześniej przygotowanej sub-warstwie tłucznia, podrozjazdnice nowe  drewniane(drewno dębowe lub bukowe) ,z kompletem kontrolerów położenia iglic, z zamknięciem niewrażliwym na pełzanie, stabilizator iglic,    (Rozjazdy przystosowane do montażu napędów)</t>
  </si>
  <si>
    <t>Układanie nowych rozjazdów zwyczajnych typu S 49. Skos 1:9. Promień łuku 190 m.na wcześniej przygotowanej sub-warstwie tłucznia, podrozjazdnicace nowe  drewniane (drewno dębowe lub bukowe),z kompletem kontrolerów położenia iglic, z zamknięciem niewrażliwym na pełzanie, stabilizator iglic,   (Rozjazdy przystosowane do montażu napędów)</t>
  </si>
  <si>
    <t>Układanie rozjazdów zwyczajnych typu S 49. Skos 1: 6,6, promień łuku 190 m..na nowych podrozjazdnicach drewnianych (drewno dębowe lub bukowe),  na uprzednio ułożonej subwarstwie tłucznia,z kompletem kontrolerów położenia iglic, z zamknięciem niewrażliwym na pełzanie, stabilizator iglic,  (Rozjazdy przystosowane do montażu napędów)</t>
  </si>
  <si>
    <t>Układanie toru kolejowego na podkładach drewnianych nowych(drewno dębowe lub bukowe). Szyny 49E1 nowe lub staroużyteczne . Przytwierdzenie typu K, łączenie szyn spawaniem termitowym</t>
  </si>
  <si>
    <t>2.3</t>
  </si>
  <si>
    <t>2.5.1</t>
  </si>
  <si>
    <t>2.5.2</t>
  </si>
  <si>
    <t>2.6.1</t>
  </si>
  <si>
    <t>2.6.2</t>
  </si>
  <si>
    <t>2.6.3</t>
  </si>
  <si>
    <t xml:space="preserve">Zbrojenie płyty </t>
  </si>
  <si>
    <t xml:space="preserve">Nadzory, odbiory i pozwolenia PSG zezwalających na prowadzenie prac w obrębie gazociągu wysokiego ciśnienia </t>
  </si>
  <si>
    <t>Układanie rozjazdu staroużytecznego na nowych podrozjadnice drewnianych (drewno dębowe lub bukowe)( Rz628-stary 632 i Rz601-stary 206) na uprzednio ułożonej subwarstwie tłucznia,z kompletem kontrolerów położenia iglic, z zamknięciem niewrażliwym na pełzanie, stabilizator iglic, (Rozjazdy przystosowane do montażu napędów)</t>
  </si>
  <si>
    <t>Płyta z betonu C30/37 gr. 20 cm</t>
  </si>
  <si>
    <t>Ściek na krawędzi placu z kostki betonowej gr. 6 cm na podsypce cem. - piask. Gr. 2-5 cm na ławie betonowej z betonu C12/15 0,02m3/m2</t>
  </si>
  <si>
    <t>Ściek na krawędzi drogi przy halach z kostki betonowej gr. 8 cm na podsypce cem. - piask. Gr. 5 cm na ławie betonowej z betonu C12/15 0,08m3/m2</t>
  </si>
  <si>
    <t>Opornik 20x30 cm na podsypce cem. - piask. Gr 3cm na ławie z betonu C 12/15 0,06 m3/m</t>
  </si>
  <si>
    <t>Opornik 15x30 cm na podsypce cem. - piask. Gr 3cm na ławie betonowej z oporem z betonu C 12/15 0,15 m3/m</t>
  </si>
  <si>
    <t>Dylatacja płyty z masa bitumiczno - kauczukowej lub poliuretanowejmasą zalewową o temp. Mięknienia powyżej 100C gr. 3 cm</t>
  </si>
  <si>
    <t>2.6.4</t>
  </si>
  <si>
    <t>INTERMODALNY TERMINAL KONTENEROWY W MIEJSCOWOŚCI JASIN k. POZNANIA</t>
  </si>
  <si>
    <t>Kanalizacja teletechniczna</t>
  </si>
  <si>
    <t>6.1.1</t>
  </si>
  <si>
    <t>Budowa kanalizacji kablowej 2 rurowej z rur SRS110/5 z kielichem</t>
  </si>
  <si>
    <t>mb</t>
  </si>
  <si>
    <t>6.1.2</t>
  </si>
  <si>
    <t xml:space="preserve">Budowa studni kablowych rozdzielczych SKR-1 </t>
  </si>
  <si>
    <t>6.1.3</t>
  </si>
  <si>
    <t>Budowa przyłączy od studni do słupów rurą DVR 50</t>
  </si>
  <si>
    <t>ETAP II</t>
  </si>
  <si>
    <t>1.11</t>
  </si>
  <si>
    <t>Prefabrykowany żelbetowy wylot do rowu DN500 wraz z podbudową i ławą betonową  (katalog tytpowych elementów drogowych) (R1)</t>
  </si>
  <si>
    <t>Prefabrykowany osadnik na rowie z wlotem do studni (katalog tytpowych elementów drogowych) (R6)</t>
  </si>
  <si>
    <t>Włącznie do istniejącej studni żelbetowej kanałem DN300 (R2.1)</t>
  </si>
  <si>
    <t>Włącznie do istniejącej studni tworzywowej kanałem DN300 (DistnZb)</t>
  </si>
  <si>
    <t>Włącznie do istniejącej studni żelbetowej kanaem DN500 (Ki1)</t>
  </si>
  <si>
    <t>01. UKŁAD TOROWY-ETAPII</t>
  </si>
  <si>
    <t>02. UKŁAD DROGOWY-ETAPII</t>
  </si>
  <si>
    <t>Wykonanie knałów o średnicy 500 mm żelbet. metodą przecisku pod czynnym torem</t>
  </si>
  <si>
    <t>Wypełnienie międzytorzy klińcem</t>
  </si>
  <si>
    <t>1.4.12.</t>
  </si>
  <si>
    <t>GRUPA 1</t>
  </si>
  <si>
    <t>PRZYGOTOWANIE TERENU  POD BUDOWĘ</t>
  </si>
  <si>
    <t>KOD CPV 451000000-8</t>
  </si>
  <si>
    <t>GRUPA 2</t>
  </si>
  <si>
    <t>ROBOTY W ZAKRESIE WZNOSZENIA KOMPLETNYCH
OBIEKTÓW BUDOWLANYCH LUB ICH CZĘŚCI ORAZ
ROBOTY W ZAKRESIE INŻYNIERII LĄDOWEJ I WODNEJ</t>
  </si>
  <si>
    <t>KOD CPV 45200000-9</t>
  </si>
  <si>
    <t>2.1</t>
  </si>
  <si>
    <t>Demontaż elementów sieci trakcyjnej</t>
  </si>
  <si>
    <t>2.1.7</t>
  </si>
  <si>
    <t>2.2</t>
  </si>
  <si>
    <t>Montaż elementów sieci trakcyjnej</t>
  </si>
  <si>
    <t>2.2.22</t>
  </si>
  <si>
    <t>2.2.23</t>
  </si>
  <si>
    <t>2.2.24</t>
  </si>
  <si>
    <t>2.2.25</t>
  </si>
  <si>
    <t>2.2.26</t>
  </si>
  <si>
    <t>2.2.27</t>
  </si>
  <si>
    <t>2.2.28</t>
  </si>
  <si>
    <t>2.2.29</t>
  </si>
  <si>
    <t>2.2.30</t>
  </si>
  <si>
    <t>2.2.31</t>
  </si>
  <si>
    <t>2.2.32</t>
  </si>
  <si>
    <t>2.2.33</t>
  </si>
  <si>
    <t>2.2.34</t>
  </si>
  <si>
    <t>Przewieszanie elementów sieci trakcyjnej</t>
  </si>
  <si>
    <t>2.3.5</t>
  </si>
  <si>
    <t>Montaż uszynienia grupowego</t>
  </si>
  <si>
    <t>2.4.10</t>
  </si>
  <si>
    <t>2.4.11</t>
  </si>
  <si>
    <t>2.4.12</t>
  </si>
  <si>
    <t>Połaczenia rozjazdów 845 w1</t>
  </si>
  <si>
    <t>2.4.13</t>
  </si>
  <si>
    <t>Połaczenia rozjazdów 845 w2</t>
  </si>
  <si>
    <t>2.4.14</t>
  </si>
  <si>
    <t>Połaczenia rozjazdów 845 w5</t>
  </si>
  <si>
    <t>2.4.15</t>
  </si>
  <si>
    <t>złącza torowe izolowane  (2szt. na 1 kpl.)</t>
  </si>
  <si>
    <t xml:space="preserve"> Montaż rozłączników sekcyjnych o napędzie ręcznym</t>
  </si>
  <si>
    <t xml:space="preserve"> Montaż rozłącznika sekcyjnego o napędzie ręcznym z blokadą</t>
  </si>
  <si>
    <t>2.2.35</t>
  </si>
  <si>
    <t>Waga kolejowa dynamiczne wraz z uzyskaniem legalizacji, oraz wykonaniem  zasilania elektrycznego i przyłącza  teletechnicznego</t>
  </si>
  <si>
    <t>5.3.19.</t>
  </si>
  <si>
    <t>Wykananie przepustu o średnicy do 3xØ160mm metodą przewiertu sterowanego</t>
  </si>
  <si>
    <t xml:space="preserve">Ułożenie rury osłonowej HDPE o śr. zew. 160 mm do przewiertu sterowanego (SN ≥ 14 kN/m2) </t>
  </si>
  <si>
    <t>5.2.21.</t>
  </si>
  <si>
    <t>5.2.22.</t>
  </si>
  <si>
    <t>5.1.10.</t>
  </si>
  <si>
    <t>Wykananie przepustu o średnicy do 6xØ110mm metodą przecisku hydraulicznego</t>
  </si>
  <si>
    <t>Wykananie przepustu  o średnicy do 2xØ110mm metodą przecisku pneumatucznego</t>
  </si>
  <si>
    <t>Podłączanie zasilania skrzyni transformatorowej w szafie EOR- kabel 4-żyłowy Al o przekroju żyły 35 mm2</t>
  </si>
  <si>
    <t>Studnia DN425 mm</t>
  </si>
  <si>
    <t>Przesunięcie studni/separatora poza skrajnię - przebudowa</t>
  </si>
  <si>
    <t>Przebudowa drenów w rejonie zaprojektowanych konstrukcji wsporczych trakcji</t>
  </si>
  <si>
    <t>Przebudowa przyłączy do hydrantu DN100</t>
  </si>
  <si>
    <t>Razem: Roboty budowlane - sieć wodociągowa</t>
  </si>
  <si>
    <t>Włączenie do istniejącej studni żelbetowej kanałem DN300</t>
  </si>
  <si>
    <t>Włączenie do istniejącej studni żelbetowej kanałem DN160</t>
  </si>
  <si>
    <t>Odwodnienie - tor nr 611</t>
  </si>
  <si>
    <t>Sieć wodociągowa  - tor nr 611</t>
  </si>
  <si>
    <t>6.1.4</t>
  </si>
  <si>
    <t xml:space="preserve">Pogłębienie do normatywnego przykrycia wraz z jednoczesnym zabezpieczeniem rurami A120 PS istniejącego rurociągu kablowego własności Netia S.A. </t>
  </si>
  <si>
    <t>6.1.5</t>
  </si>
  <si>
    <t>Korekta trasy istniejącego rurociągu kablowego własności TK Telekom sp. z o.o. oraz kabla TKD własności PKP Utrzymanie sp. z o.o. (PKP Telkol) wraz z zabezpieczeniem rurociągu i kabla rurami
osłonowymi A110 PS</t>
  </si>
  <si>
    <t>6.1.6</t>
  </si>
  <si>
    <t>Pogłębienie do normatywnego przykrycia wraz z jednoczesnym zabezpieczeniem rurami A110 PS istniejącego rurociągu kablowego własności TK Telekom sp. z o.o. oraz kabla TKD
własności PKP Utrzymanie sp. z o.o (PKP Telkol)</t>
  </si>
  <si>
    <t>6.1.7</t>
  </si>
  <si>
    <t>Wykonanie wstawek rurą KKHR na istniejących rurociągach OTK celem przesunięcia rurociągu</t>
  </si>
  <si>
    <t>6.1.8</t>
  </si>
  <si>
    <t>Wykonanie wstawek na kablu TKD celem przesunięcia linii</t>
  </si>
  <si>
    <t xml:space="preserve">kpl </t>
  </si>
  <si>
    <t>Wykonanie knałów o średnicy 200 mm PVC/PP wraz z robotami ziemnymi, podsypką i zasypką</t>
  </si>
  <si>
    <t>Wykonanie knałów o średnicy 500 mm bet. wraz z robotami ziemnymi, podsypką i zasypką</t>
  </si>
  <si>
    <t>Wykonanie knałów o średnicy 300 mm PP wraz z robotami ziemnymi, podsypką i zasypką</t>
  </si>
  <si>
    <t>Wykonanie knałów o średnicy 400 mm PP wraz z robotami ziemnymi, podsypką i zasypką</t>
  </si>
  <si>
    <t>Wykonanie knałów o średnicy 500 mm PP wraz z robotami ziemnymi, podsypką i zasypką</t>
  </si>
  <si>
    <t>Wykonanie drenów o średnicy 110 mm PP wraz z robotami ziemnymi, podsypką i zasypką oraz geowłukniną i warstwą filtracyjną</t>
  </si>
  <si>
    <t>Wykonanie drenów o średnicy 200 mm PP wraz z robotami ziemnymi, podsypką i zasypką oraz geowłukniną i warstwą filtracyjną</t>
  </si>
  <si>
    <t>Wykonanie drenów o średnicy 300 mm PP wraz z robotami ziemnymi, podsypką i zasypką oraz geowłukniną i warstwą filtracyjną</t>
  </si>
  <si>
    <t>Wykonanie drenokolektorów średnicy 200 mm PPwraz z robotami ziemnymi, podsypką i zasypką oraz geowłukniną i warstwą filtracyjną</t>
  </si>
  <si>
    <t>Wykonanie drenokolektorów średnicy 250 mm PP  wraz z robotami ziemnymi, podsypką i zasypką oraz geowłukniną i warstwą filtracyjną</t>
  </si>
  <si>
    <t>Wykonanie drenokolektorów średnicy 300 mm PP wraz z robotami ziemnymi, podsypką i zasypką oraz geowłukniną i warstwą filtracyjną</t>
  </si>
  <si>
    <t>Wykonanie drenokolektorów średnicy 400 mm PP wraz z robotami ziemnymi, podsypką i zasypką oraz geowłukniną i warstwą filtracyjną</t>
  </si>
  <si>
    <t>Przesunięcie studni/separatora poza skrajnię - przebudowa (układ z SEP 3)</t>
  </si>
  <si>
    <t>Kratki ściekowe-wpusty uliczne klasy D400 na gotowych studzienkach  (odwodnienie drogi i placu)</t>
  </si>
  <si>
    <t>Dostosowanie studni do nowoprojektowanej drogi/placu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</si>
  <si>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</si>
  <si>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</si>
  <si>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</si>
  <si>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</si>
  <si>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</si>
  <si>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</si>
  <si>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</si>
  <si>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</si>
  <si>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</si>
  <si>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</si>
  <si>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3.1.11</t>
  </si>
  <si>
    <t>3.1.12</t>
  </si>
  <si>
    <t>3.1.13</t>
  </si>
  <si>
    <t>3.1.14</t>
  </si>
  <si>
    <t>3.1.15</t>
  </si>
  <si>
    <t>3.1.16</t>
  </si>
  <si>
    <t>3.1.17</t>
  </si>
  <si>
    <t>3.1.18</t>
  </si>
  <si>
    <t>3.1.19</t>
  </si>
  <si>
    <t>3.1.20</t>
  </si>
  <si>
    <t>3.1.21</t>
  </si>
  <si>
    <t>3.1.22</t>
  </si>
  <si>
    <t>3.1.23</t>
  </si>
  <si>
    <t>3.1.24</t>
  </si>
  <si>
    <t>3.1.25</t>
  </si>
  <si>
    <t>3.1.26</t>
  </si>
  <si>
    <t>Montaż drenokolektorów o średnicy 160 mm wraz z robotami ziemnymi, podsypką i zasypką oraz geowłukniną i warstwą filtracyjną</t>
  </si>
  <si>
    <t>Montaż drenokolektorów o średnicy 250 mm wraz z robotami ziemnymi, podsypką i zasypką oraz geowłukniną i warstwą filtracyjną</t>
  </si>
  <si>
    <t>Montaż drenokolektorów o średnicy 300 mm wraz z robotami ziemnymi, podsypką i zasypką oraz geowłukniną i warstwą filtracyjną</t>
  </si>
  <si>
    <t xml:space="preserve">Montaż knałów o średnicy 315 mm wraz z robotami ziemnymi, podsypką i zasypką </t>
  </si>
  <si>
    <t>** Wszelkie rozbieżności należy wyjaśnić z Zamawiającym</t>
  </si>
  <si>
    <t>Przedmiar robót - podsumowanie</t>
  </si>
  <si>
    <t>LP</t>
  </si>
  <si>
    <t>Nazwa  elementu  rozliczeniowego</t>
  </si>
  <si>
    <t>Wartość</t>
  </si>
  <si>
    <t>ZŁ</t>
  </si>
  <si>
    <t>01.</t>
  </si>
  <si>
    <t>Układ drogowy</t>
  </si>
  <si>
    <t>02.</t>
  </si>
  <si>
    <t>RAZEM:</t>
  </si>
  <si>
    <t>Układ torowy</t>
  </si>
  <si>
    <t>03.</t>
  </si>
  <si>
    <t>04.</t>
  </si>
  <si>
    <t>05.</t>
  </si>
  <si>
    <t>06.</t>
  </si>
  <si>
    <t>Odwodnienie (03.1+03.2)</t>
  </si>
  <si>
    <t>Sieć trakcyjna</t>
  </si>
  <si>
    <t>Elektroenergetyka</t>
  </si>
  <si>
    <t>Teletechnika</t>
  </si>
  <si>
    <t>07.</t>
  </si>
  <si>
    <t>Obiekty Inżynieryjne</t>
  </si>
  <si>
    <t>Wywieszanie przewodów sieci jezdnej - linka nośna o przekroju 95 mm²</t>
  </si>
  <si>
    <t>Przewieszenie linki uszynienia grupowego AFL-6-120 mm²</t>
  </si>
  <si>
    <t>Wywieszanie linki uszynienia grupowego AFL-6-120 mm²</t>
  </si>
  <si>
    <t>Układanie kabla YAKY 1x120 mm² na dnie wykopu z przykryciem folią PCW</t>
  </si>
  <si>
    <t>Razem: PRZYGOTOWANIE TERENU  POD BUDOWĘ</t>
  </si>
  <si>
    <t xml:space="preserve">RAZEM Sieć trakcyjna     </t>
  </si>
  <si>
    <t>Razem: Montaż uszynienia grupowego</t>
  </si>
  <si>
    <t>Razem: Przewieszanie elementów sieci trakcyjnej</t>
  </si>
  <si>
    <t>Razem: Montaż elementów sieci trakcyjnej</t>
  </si>
  <si>
    <t>Razem: Demontaż elementów sieci trakcyjnej</t>
  </si>
  <si>
    <t>03.1. ODWODNIENIE - ETAP II</t>
  </si>
  <si>
    <t>03.2. ODWODNIENIE toru 611 - ETAP II</t>
  </si>
  <si>
    <t>04. SIEĆ TRAKCYJNA ETAP II</t>
  </si>
  <si>
    <t>05. ELEKTROENERGETYKA - ETAP II</t>
  </si>
  <si>
    <t>06. TELETECHNIKA - ETAPII</t>
  </si>
  <si>
    <t>„Rozbudowa terminala intermodalnego CLIP – Etap 2"</t>
  </si>
  <si>
    <t>*Przedmiary należy  rozpatrywac łącznie z dokumentacją projektową.Podane ilości mają charakter orientacyjny i muszą zostać  zweryfikowane przez Oferenta na etapie składania oferty.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</si>
</sst>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0.000"/>
    <numFmt numFmtId="166" formatCode="#,##0.00\ &quot;zł&quot;"/>
    <numFmt numFmtId="167" formatCode="0.0"/>
  </numFmts>
  <fonts count="55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rgb="FF000000"/>
      <name val="Arial Narrow"/>
      <family val="2"/>
      <charset val="238"/>
    </font>
    <font>
      <sz val="10"/>
      <name val="MS Sans Serif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b/>
      <sz val="12"/>
      <name val="Calibri"/>
      <family val="2"/>
      <charset val="238"/>
    </font>
    <font>
      <b/>
      <sz val="10"/>
      <name val="Calibri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  <font>
      <sz val="9"/>
      <name val="Arial"/>
      <family val="2"/>
      <charset val="238"/>
    </font>
    <font>
      <b/>
      <sz val="8"/>
      <name val="Calibri"/>
      <family val="2"/>
      <charset val="238"/>
    </font>
    <font>
      <sz val="10"/>
      <name val="Arial CE"/>
      <family val="2"/>
      <charset val="238"/>
    </font>
    <font>
      <vertAlign val="superscript"/>
      <sz val="9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sz val="10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16"/>
      <color indexed="8"/>
      <name val="Arial Narrow"/>
      <family val="2"/>
      <charset val="238"/>
    </font>
    <font>
      <sz val="14"/>
      <color indexed="8"/>
      <name val="Arial Narrow"/>
      <family val="2"/>
      <charset val="238"/>
    </font>
    <font>
      <b/>
      <sz val="14"/>
      <color indexed="8"/>
      <name val="Arial Narrow"/>
      <family val="2"/>
      <charset val="238"/>
    </font>
    <font>
      <sz val="16"/>
      <name val="MS Sans Serif"/>
      <charset val="238"/>
    </font>
    <font>
      <sz val="16"/>
      <name val="Arial Narrow"/>
      <family val="2"/>
      <charset val="238"/>
    </font>
    <font>
      <sz val="10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sz val="10"/>
      <name val="Times New Roman CE"/>
      <family val="1"/>
      <charset val="238"/>
    </font>
    <font>
      <b/>
      <sz val="10"/>
      <name val="Arial Narrow"/>
      <family val="2"/>
      <charset val="238"/>
    </font>
    <font>
      <sz val="8"/>
      <name val="Calibri"/>
      <family val="2"/>
      <charset val="238"/>
      <scheme val="minor"/>
    </font>
    <font>
      <sz val="10"/>
      <color rgb="FF00B050"/>
      <name val="Calibri"/>
      <family val="2"/>
      <charset val="238"/>
    </font>
    <font>
      <sz val="10"/>
      <name val="Arial"/>
      <family val="2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8"/>
      <name val="Arial"/>
      <family val="2"/>
    </font>
    <font>
      <b/>
      <sz val="12"/>
      <name val="Calibri"/>
      <family val="2"/>
    </font>
    <font>
      <b/>
      <sz val="8"/>
      <name val="Arial"/>
      <family val="2"/>
    </font>
    <font>
      <sz val="8"/>
      <color rgb="FF080000"/>
      <name val="Arial"/>
      <family val="2"/>
    </font>
    <font>
      <b/>
      <sz val="8"/>
      <color indexed="1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 applyNumberFormat="0" applyFont="0" applyFill="0" applyBorder="0" applyAlignment="0" applyProtection="0">
      <alignment vertical="top"/>
    </xf>
    <xf numFmtId="0" fontId="13" fillId="0" borderId="0"/>
    <xf numFmtId="0" fontId="20" fillId="0" borderId="0"/>
    <xf numFmtId="0" fontId="20" fillId="0" borderId="0" applyProtection="0"/>
    <xf numFmtId="0" fontId="20" fillId="0" borderId="0"/>
    <xf numFmtId="0" fontId="20" fillId="0" borderId="0" applyProtection="0"/>
    <xf numFmtId="0" fontId="5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5" fillId="0" borderId="0"/>
    <xf numFmtId="0" fontId="2" fillId="0" borderId="0"/>
    <xf numFmtId="0" fontId="25" fillId="0" borderId="0"/>
    <xf numFmtId="0" fontId="26" fillId="0" borderId="0"/>
    <xf numFmtId="0" fontId="1" fillId="0" borderId="0"/>
    <xf numFmtId="0" fontId="7" fillId="0" borderId="0" applyNumberFormat="0" applyFont="0" applyFill="0" applyBorder="0" applyAlignment="0" applyProtection="0">
      <alignment vertical="top"/>
    </xf>
    <xf numFmtId="0" fontId="5" fillId="0" borderId="0"/>
    <xf numFmtId="164" fontId="7" fillId="0" borderId="0" applyFont="0" applyFill="0" applyBorder="0" applyAlignment="0" applyProtection="0"/>
    <xf numFmtId="0" fontId="1" fillId="0" borderId="0"/>
    <xf numFmtId="43" fontId="38" fillId="0" borderId="0" applyFont="0" applyFill="0" applyBorder="0" applyAlignment="0" applyProtection="0"/>
    <xf numFmtId="0" fontId="44" fillId="0" borderId="0"/>
    <xf numFmtId="44" fontId="44" fillId="0" borderId="0" applyFont="0" applyFill="0" applyBorder="0" applyAlignment="0" applyProtection="0"/>
    <xf numFmtId="0" fontId="38" fillId="0" borderId="0"/>
  </cellStyleXfs>
  <cellXfs count="462">
    <xf numFmtId="0" fontId="0" fillId="0" borderId="0" xfId="0"/>
    <xf numFmtId="0" fontId="8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vertical="top"/>
    </xf>
    <xf numFmtId="0" fontId="10" fillId="0" borderId="0" xfId="0" applyNumberFormat="1" applyFont="1" applyFill="1" applyBorder="1" applyAlignment="1" applyProtection="1">
      <alignment vertical="top"/>
    </xf>
    <xf numFmtId="0" fontId="11" fillId="0" borderId="15" xfId="0" applyNumberFormat="1" applyFont="1" applyFill="1" applyBorder="1" applyAlignment="1" applyProtection="1">
      <alignment horizontal="center" vertical="top"/>
    </xf>
    <xf numFmtId="0" fontId="11" fillId="0" borderId="16" xfId="0" applyNumberFormat="1" applyFont="1" applyFill="1" applyBorder="1" applyAlignment="1" applyProtection="1">
      <alignment horizontal="center" vertical="top" wrapText="1"/>
    </xf>
    <xf numFmtId="0" fontId="11" fillId="0" borderId="16" xfId="0" applyNumberFormat="1" applyFont="1" applyFill="1" applyBorder="1" applyAlignment="1" applyProtection="1">
      <alignment horizontal="center" vertical="top"/>
    </xf>
    <xf numFmtId="0" fontId="11" fillId="0" borderId="17" xfId="0" applyNumberFormat="1" applyFont="1" applyFill="1" applyBorder="1" applyAlignment="1" applyProtection="1">
      <alignment horizontal="center" vertical="top" wrapText="1"/>
    </xf>
    <xf numFmtId="0" fontId="11" fillId="0" borderId="5" xfId="0" applyNumberFormat="1" applyFont="1" applyFill="1" applyBorder="1" applyAlignment="1" applyProtection="1">
      <alignment horizontal="center" vertical="top"/>
    </xf>
    <xf numFmtId="0" fontId="11" fillId="0" borderId="6" xfId="0" applyNumberFormat="1" applyFont="1" applyFill="1" applyBorder="1" applyAlignment="1" applyProtection="1">
      <alignment horizontal="center" vertical="top"/>
    </xf>
    <xf numFmtId="0" fontId="11" fillId="0" borderId="8" xfId="0" applyNumberFormat="1" applyFont="1" applyFill="1" applyBorder="1" applyAlignment="1" applyProtection="1">
      <alignment horizontal="center" vertical="top"/>
    </xf>
    <xf numFmtId="0" fontId="8" fillId="0" borderId="6" xfId="0" applyNumberFormat="1" applyFont="1" applyFill="1" applyBorder="1" applyAlignment="1" applyProtection="1">
      <alignment horizontal="left" vertical="top"/>
    </xf>
    <xf numFmtId="0" fontId="8" fillId="0" borderId="5" xfId="0" applyNumberFormat="1" applyFont="1" applyFill="1" applyBorder="1" applyAlignment="1" applyProtection="1">
      <alignment horizontal="right" vertical="top"/>
    </xf>
    <xf numFmtId="0" fontId="8" fillId="0" borderId="7" xfId="0" applyNumberFormat="1" applyFont="1" applyFill="1" applyBorder="1" applyAlignment="1" applyProtection="1">
      <alignment horizontal="center" vertical="top"/>
    </xf>
    <xf numFmtId="165" fontId="8" fillId="0" borderId="6" xfId="0" applyNumberFormat="1" applyFont="1" applyFill="1" applyBorder="1" applyAlignment="1" applyProtection="1">
      <alignment horizontal="center" vertical="top"/>
    </xf>
    <xf numFmtId="166" fontId="8" fillId="0" borderId="6" xfId="0" applyNumberFormat="1" applyFont="1" applyFill="1" applyBorder="1" applyAlignment="1" applyProtection="1">
      <alignment horizontal="center" vertical="top"/>
    </xf>
    <xf numFmtId="166" fontId="8" fillId="0" borderId="8" xfId="0" applyNumberFormat="1" applyFont="1" applyFill="1" applyBorder="1" applyAlignment="1" applyProtection="1">
      <alignment horizontal="center" vertical="top"/>
    </xf>
    <xf numFmtId="0" fontId="8" fillId="0" borderId="6" xfId="0" applyNumberFormat="1" applyFont="1" applyFill="1" applyBorder="1" applyAlignment="1" applyProtection="1">
      <alignment horizontal="center" vertical="top"/>
    </xf>
    <xf numFmtId="166" fontId="11" fillId="0" borderId="8" xfId="0" applyNumberFormat="1" applyFont="1" applyFill="1" applyBorder="1" applyAlignment="1" applyProtection="1">
      <alignment horizontal="center" vertical="top"/>
    </xf>
    <xf numFmtId="11" fontId="8" fillId="0" borderId="7" xfId="0" applyNumberFormat="1" applyFont="1" applyFill="1" applyBorder="1" applyAlignment="1" applyProtection="1">
      <alignment horizontal="center" vertical="top"/>
    </xf>
    <xf numFmtId="166" fontId="14" fillId="0" borderId="24" xfId="0" applyNumberFormat="1" applyFont="1" applyFill="1" applyBorder="1" applyAlignment="1" applyProtection="1">
      <alignment horizontal="center" vertical="top"/>
    </xf>
    <xf numFmtId="0" fontId="16" fillId="0" borderId="0" xfId="0" applyNumberFormat="1" applyFont="1" applyFill="1" applyBorder="1" applyAlignment="1" applyProtection="1">
      <alignment vertical="top"/>
    </xf>
    <xf numFmtId="0" fontId="9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/>
    </xf>
    <xf numFmtId="0" fontId="8" fillId="0" borderId="5" xfId="0" applyNumberFormat="1" applyFont="1" applyFill="1" applyBorder="1" applyAlignment="1" applyProtection="1">
      <alignment horizontal="center" vertical="top"/>
    </xf>
    <xf numFmtId="0" fontId="8" fillId="0" borderId="6" xfId="0" applyNumberFormat="1" applyFont="1" applyFill="1" applyBorder="1" applyAlignment="1" applyProtection="1">
      <alignment horizontal="left" vertical="top"/>
    </xf>
    <xf numFmtId="1" fontId="8" fillId="0" borderId="6" xfId="0" applyNumberFormat="1" applyFont="1" applyFill="1" applyBorder="1" applyAlignment="1" applyProtection="1">
      <alignment horizontal="center" vertical="top"/>
    </xf>
    <xf numFmtId="0" fontId="12" fillId="0" borderId="6" xfId="13" applyNumberFormat="1" applyFont="1" applyFill="1" applyBorder="1" applyAlignment="1" applyProtection="1">
      <alignment horizontal="left" vertical="top" wrapText="1"/>
    </xf>
    <xf numFmtId="0" fontId="8" fillId="0" borderId="6" xfId="0" applyNumberFormat="1" applyFont="1" applyFill="1" applyBorder="1" applyAlignment="1" applyProtection="1">
      <alignment horizontal="right" vertical="top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14" fontId="8" fillId="0" borderId="5" xfId="0" applyNumberFormat="1" applyFont="1" applyFill="1" applyBorder="1" applyAlignment="1" applyProtection="1">
      <alignment horizontal="right" vertical="top"/>
    </xf>
    <xf numFmtId="0" fontId="12" fillId="0" borderId="6" xfId="14" applyNumberFormat="1" applyFont="1" applyFill="1" applyBorder="1" applyAlignment="1" applyProtection="1">
      <alignment horizontal="center" vertical="top" wrapText="1"/>
    </xf>
    <xf numFmtId="166" fontId="14" fillId="0" borderId="6" xfId="14" applyNumberFormat="1" applyFont="1" applyFill="1" applyBorder="1" applyAlignment="1" applyProtection="1">
      <alignment horizontal="center" vertical="top"/>
    </xf>
    <xf numFmtId="0" fontId="8" fillId="0" borderId="6" xfId="14" applyNumberFormat="1" applyFont="1" applyFill="1" applyBorder="1" applyAlignment="1" applyProtection="1">
      <alignment horizontal="left" vertical="top"/>
    </xf>
    <xf numFmtId="166" fontId="8" fillId="0" borderId="6" xfId="14" applyNumberFormat="1" applyFont="1" applyFill="1" applyBorder="1" applyAlignment="1" applyProtection="1">
      <alignment horizontal="center" vertical="top"/>
    </xf>
    <xf numFmtId="0" fontId="12" fillId="0" borderId="6" xfId="14" applyNumberFormat="1" applyFont="1" applyFill="1" applyBorder="1" applyAlignment="1" applyProtection="1">
      <alignment horizontal="left" vertical="top" wrapText="1"/>
    </xf>
    <xf numFmtId="0" fontId="24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2" fillId="0" borderId="28" xfId="0" applyNumberFormat="1" applyFont="1" applyFill="1" applyBorder="1" applyAlignment="1" applyProtection="1">
      <alignment horizontal="center" vertical="top"/>
    </xf>
    <xf numFmtId="0" fontId="18" fillId="0" borderId="6" xfId="8" applyFont="1" applyFill="1" applyBorder="1" applyAlignment="1">
      <alignment horizontal="center" vertical="top"/>
    </xf>
    <xf numFmtId="0" fontId="12" fillId="0" borderId="1" xfId="0" applyNumberFormat="1" applyFont="1" applyFill="1" applyBorder="1" applyAlignment="1" applyProtection="1">
      <alignment horizontal="center" vertical="top"/>
    </xf>
    <xf numFmtId="4" fontId="18" fillId="0" borderId="6" xfId="16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vertical="top"/>
    </xf>
    <xf numFmtId="0" fontId="11" fillId="0" borderId="16" xfId="0" applyNumberFormat="1" applyFont="1" applyFill="1" applyBorder="1" applyAlignment="1" applyProtection="1">
      <alignment horizontal="left" vertical="top" wrapText="1" indent="1"/>
    </xf>
    <xf numFmtId="0" fontId="11" fillId="0" borderId="17" xfId="0" applyNumberFormat="1" applyFont="1" applyFill="1" applyBorder="1" applyAlignment="1" applyProtection="1">
      <alignment horizontal="center" vertical="top" wrapText="1"/>
    </xf>
    <xf numFmtId="0" fontId="11" fillId="0" borderId="5" xfId="0" applyNumberFormat="1" applyFont="1" applyFill="1" applyBorder="1" applyAlignment="1" applyProtection="1">
      <alignment horizontal="center" vertical="top"/>
    </xf>
    <xf numFmtId="0" fontId="11" fillId="0" borderId="6" xfId="0" applyNumberFormat="1" applyFont="1" applyFill="1" applyBorder="1" applyAlignment="1" applyProtection="1">
      <alignment horizontal="center" vertical="top"/>
    </xf>
    <xf numFmtId="0" fontId="12" fillId="0" borderId="6" xfId="0" applyNumberFormat="1" applyFont="1" applyFill="1" applyBorder="1" applyAlignment="1" applyProtection="1">
      <alignment horizontal="left" vertical="top" wrapText="1"/>
    </xf>
    <xf numFmtId="166" fontId="11" fillId="0" borderId="8" xfId="0" applyNumberFormat="1" applyFont="1" applyFill="1" applyBorder="1" applyAlignment="1" applyProtection="1">
      <alignment horizontal="center" vertical="top"/>
    </xf>
    <xf numFmtId="166" fontId="14" fillId="0" borderId="24" xfId="0" applyNumberFormat="1" applyFont="1" applyFill="1" applyBorder="1" applyAlignment="1" applyProtection="1">
      <alignment horizontal="center" vertical="top"/>
    </xf>
    <xf numFmtId="0" fontId="12" fillId="0" borderId="6" xfId="0" applyNumberFormat="1" applyFont="1" applyFill="1" applyBorder="1" applyAlignment="1" applyProtection="1">
      <alignment horizontal="right" vertical="top"/>
    </xf>
    <xf numFmtId="0" fontId="12" fillId="0" borderId="6" xfId="0" applyNumberFormat="1" applyFont="1" applyFill="1" applyBorder="1" applyAlignment="1" applyProtection="1">
      <alignment horizontal="left" vertical="top"/>
    </xf>
    <xf numFmtId="0" fontId="5" fillId="0" borderId="6" xfId="0" applyNumberFormat="1" applyFont="1" applyFill="1" applyBorder="1" applyAlignment="1" applyProtection="1">
      <alignment horizontal="left" vertical="top"/>
    </xf>
    <xf numFmtId="0" fontId="12" fillId="0" borderId="6" xfId="0" applyNumberFormat="1" applyFont="1" applyFill="1" applyBorder="1" applyAlignment="1" applyProtection="1">
      <alignment horizontal="center" vertical="top"/>
    </xf>
    <xf numFmtId="0" fontId="17" fillId="0" borderId="6" xfId="0" applyNumberFormat="1" applyFont="1" applyFill="1" applyBorder="1" applyAlignment="1" applyProtection="1">
      <alignment horizontal="left" vertical="top" wrapText="1"/>
    </xf>
    <xf numFmtId="0" fontId="15" fillId="0" borderId="15" xfId="0" applyNumberFormat="1" applyFont="1" applyFill="1" applyBorder="1" applyAlignment="1" applyProtection="1">
      <alignment horizontal="center" vertical="top"/>
    </xf>
    <xf numFmtId="0" fontId="15" fillId="0" borderId="16" xfId="0" applyNumberFormat="1" applyFont="1" applyFill="1" applyBorder="1" applyAlignment="1" applyProtection="1">
      <alignment horizontal="left" vertical="top" wrapText="1" indent="1"/>
    </xf>
    <xf numFmtId="0" fontId="15" fillId="0" borderId="16" xfId="0" applyNumberFormat="1" applyFont="1" applyFill="1" applyBorder="1" applyAlignment="1" applyProtection="1">
      <alignment horizontal="center" vertical="top"/>
    </xf>
    <xf numFmtId="0" fontId="5" fillId="0" borderId="8" xfId="0" applyNumberFormat="1" applyFont="1" applyFill="1" applyBorder="1" applyAlignment="1" applyProtection="1">
      <alignment vertical="top"/>
    </xf>
    <xf numFmtId="0" fontId="11" fillId="0" borderId="7" xfId="0" applyNumberFormat="1" applyFont="1" applyFill="1" applyBorder="1" applyAlignment="1" applyProtection="1">
      <alignment horizontal="center" vertical="top"/>
    </xf>
    <xf numFmtId="0" fontId="11" fillId="0" borderId="8" xfId="0" applyNumberFormat="1" applyFont="1" applyFill="1" applyBorder="1" applyAlignment="1" applyProtection="1">
      <alignment horizontal="center" vertical="top" wrapText="1"/>
    </xf>
    <xf numFmtId="0" fontId="18" fillId="0" borderId="6" xfId="7" applyFont="1" applyFill="1" applyBorder="1" applyAlignment="1">
      <alignment horizontal="center" vertical="center" wrapText="1"/>
    </xf>
    <xf numFmtId="0" fontId="18" fillId="0" borderId="14" xfId="7" quotePrefix="1" applyFont="1" applyFill="1" applyBorder="1" applyAlignment="1">
      <alignment wrapText="1"/>
    </xf>
    <xf numFmtId="0" fontId="18" fillId="0" borderId="6" xfId="7" applyFont="1" applyFill="1" applyBorder="1" applyAlignment="1">
      <alignment horizontal="center"/>
    </xf>
    <xf numFmtId="4" fontId="18" fillId="0" borderId="6" xfId="16" applyNumberFormat="1" applyFont="1" applyFill="1" applyBorder="1" applyAlignment="1" applyProtection="1"/>
    <xf numFmtId="0" fontId="18" fillId="0" borderId="14" xfId="7" applyFont="1" applyFill="1" applyBorder="1" applyAlignment="1">
      <alignment wrapText="1"/>
    </xf>
    <xf numFmtId="0" fontId="18" fillId="0" borderId="6" xfId="7" applyFont="1" applyFill="1" applyBorder="1" applyAlignment="1">
      <alignment horizontal="center" wrapText="1"/>
    </xf>
    <xf numFmtId="0" fontId="18" fillId="0" borderId="6" xfId="8" quotePrefix="1" applyFont="1" applyFill="1" applyBorder="1" applyAlignment="1">
      <alignment horizontal="left" vertical="top" wrapText="1"/>
    </xf>
    <xf numFmtId="0" fontId="18" fillId="0" borderId="6" xfId="0" quotePrefix="1" applyFont="1" applyFill="1" applyBorder="1" applyAlignment="1">
      <alignment horizontal="left" vertical="top" wrapText="1"/>
    </xf>
    <xf numFmtId="0" fontId="18" fillId="0" borderId="14" xfId="7" applyFont="1" applyFill="1" applyBorder="1" applyAlignment="1">
      <alignment horizontal="left" wrapText="1"/>
    </xf>
    <xf numFmtId="0" fontId="18" fillId="0" borderId="14" xfId="7" quotePrefix="1" applyFont="1" applyFill="1" applyBorder="1" applyAlignment="1">
      <alignment horizontal="left" wrapText="1"/>
    </xf>
    <xf numFmtId="49" fontId="18" fillId="0" borderId="14" xfId="7" applyNumberFormat="1" applyFont="1" applyFill="1" applyBorder="1" applyAlignment="1">
      <alignment horizontal="left" wrapText="1"/>
    </xf>
    <xf numFmtId="49" fontId="18" fillId="0" borderId="14" xfId="7" quotePrefix="1" applyNumberFormat="1" applyFont="1" applyFill="1" applyBorder="1" applyAlignment="1">
      <alignment horizontal="left" wrapText="1"/>
    </xf>
    <xf numFmtId="49" fontId="18" fillId="0" borderId="6" xfId="7" applyNumberFormat="1" applyFont="1" applyFill="1" applyBorder="1" applyAlignment="1">
      <alignment wrapText="1"/>
    </xf>
    <xf numFmtId="0" fontId="18" fillId="0" borderId="6" xfId="7" applyFont="1" applyFill="1" applyBorder="1" applyAlignment="1">
      <alignment horizontal="center" vertical="center"/>
    </xf>
    <xf numFmtId="49" fontId="18" fillId="0" borderId="6" xfId="7" quotePrefix="1" applyNumberFormat="1" applyFont="1" applyFill="1" applyBorder="1" applyAlignment="1">
      <alignment horizontal="left" wrapText="1"/>
    </xf>
    <xf numFmtId="49" fontId="18" fillId="0" borderId="6" xfId="7" quotePrefix="1" applyNumberFormat="1" applyFont="1" applyFill="1" applyBorder="1" applyAlignment="1">
      <alignment wrapText="1"/>
    </xf>
    <xf numFmtId="49" fontId="18" fillId="0" borderId="14" xfId="7" applyNumberFormat="1" applyFont="1" applyFill="1" applyBorder="1" applyAlignment="1">
      <alignment wrapText="1"/>
    </xf>
    <xf numFmtId="49" fontId="18" fillId="0" borderId="14" xfId="7" quotePrefix="1" applyNumberFormat="1" applyFont="1" applyFill="1" applyBorder="1" applyAlignment="1">
      <alignment wrapText="1"/>
    </xf>
    <xf numFmtId="49" fontId="18" fillId="0" borderId="6" xfId="7" applyNumberFormat="1" applyFont="1" applyFill="1" applyBorder="1" applyAlignment="1">
      <alignment vertical="top" wrapText="1"/>
    </xf>
    <xf numFmtId="0" fontId="18" fillId="0" borderId="6" xfId="7" applyFont="1" applyFill="1" applyBorder="1" applyAlignment="1">
      <alignment horizontal="center" vertical="top"/>
    </xf>
    <xf numFmtId="0" fontId="18" fillId="0" borderId="6" xfId="8" applyFont="1" applyFill="1" applyBorder="1" applyAlignment="1">
      <alignment horizontal="left" vertical="top" wrapText="1"/>
    </xf>
    <xf numFmtId="0" fontId="18" fillId="0" borderId="6" xfId="8" applyFont="1" applyFill="1" applyBorder="1" applyAlignment="1">
      <alignment horizontal="center"/>
    </xf>
    <xf numFmtId="3" fontId="18" fillId="0" borderId="6" xfId="0" applyNumberFormat="1" applyFont="1" applyFill="1" applyBorder="1" applyAlignment="1" applyProtection="1">
      <alignment horizontal="center" vertical="center"/>
      <protection locked="0"/>
    </xf>
    <xf numFmtId="0" fontId="18" fillId="0" borderId="27" xfId="8" quotePrefix="1" applyFont="1" applyFill="1" applyBorder="1" applyAlignment="1">
      <alignment horizontal="left" vertical="top" wrapText="1"/>
    </xf>
    <xf numFmtId="0" fontId="18" fillId="0" borderId="6" xfId="10" applyFont="1" applyFill="1" applyBorder="1" applyAlignment="1">
      <alignment horizontal="left" vertical="top" wrapText="1"/>
    </xf>
    <xf numFmtId="0" fontId="18" fillId="0" borderId="6" xfId="10" applyFont="1" applyFill="1" applyBorder="1" applyAlignment="1">
      <alignment horizontal="center"/>
    </xf>
    <xf numFmtId="0" fontId="18" fillId="0" borderId="6" xfId="10" quotePrefix="1" applyFont="1" applyFill="1" applyBorder="1" applyAlignment="1">
      <alignment horizontal="left" vertical="top" wrapText="1"/>
    </xf>
    <xf numFmtId="0" fontId="18" fillId="0" borderId="7" xfId="8" applyFont="1" applyFill="1" applyBorder="1" applyAlignment="1">
      <alignment horizontal="center"/>
    </xf>
    <xf numFmtId="0" fontId="12" fillId="0" borderId="6" xfId="0" quotePrefix="1" applyNumberFormat="1" applyFont="1" applyFill="1" applyBorder="1" applyAlignment="1" applyProtection="1">
      <alignment horizontal="left" vertical="top" wrapText="1"/>
    </xf>
    <xf numFmtId="0" fontId="12" fillId="0" borderId="2" xfId="0" applyNumberFormat="1" applyFont="1" applyFill="1" applyBorder="1" applyAlignment="1" applyProtection="1">
      <alignment horizontal="center" vertical="top"/>
    </xf>
    <xf numFmtId="0" fontId="18" fillId="0" borderId="6" xfId="0" quotePrefix="1" applyFont="1" applyFill="1" applyBorder="1" applyAlignment="1">
      <alignment horizontal="left" vertical="center" wrapText="1"/>
    </xf>
    <xf numFmtId="0" fontId="18" fillId="0" borderId="14" xfId="7" quotePrefix="1" applyFont="1" applyFill="1" applyBorder="1" applyAlignment="1">
      <alignment horizontal="left" vertical="top" wrapText="1"/>
    </xf>
    <xf numFmtId="0" fontId="15" fillId="0" borderId="4" xfId="0" applyNumberFormat="1" applyFont="1" applyFill="1" applyBorder="1" applyAlignment="1" applyProtection="1">
      <alignment horizontal="center" vertical="top"/>
    </xf>
    <xf numFmtId="0" fontId="15" fillId="0" borderId="6" xfId="0" applyNumberFormat="1" applyFont="1" applyFill="1" applyBorder="1" applyAlignment="1" applyProtection="1">
      <alignment horizontal="center" vertical="top"/>
    </xf>
    <xf numFmtId="4" fontId="12" fillId="0" borderId="6" xfId="16" applyNumberFormat="1" applyFont="1" applyFill="1" applyBorder="1" applyAlignment="1" applyProtection="1"/>
    <xf numFmtId="0" fontId="12" fillId="0" borderId="6" xfId="7" applyFont="1" applyFill="1" applyBorder="1" applyAlignment="1">
      <alignment horizontal="center" vertical="center" wrapText="1"/>
    </xf>
    <xf numFmtId="0" fontId="12" fillId="0" borderId="6" xfId="7" applyFont="1" applyFill="1" applyBorder="1" applyAlignment="1">
      <alignment horizontal="center" wrapText="1"/>
    </xf>
    <xf numFmtId="0" fontId="5" fillId="0" borderId="6" xfId="0" applyNumberFormat="1" applyFont="1" applyFill="1" applyBorder="1" applyAlignment="1" applyProtection="1">
      <alignment vertical="top"/>
    </xf>
    <xf numFmtId="0" fontId="5" fillId="0" borderId="6" xfId="0" applyNumberFormat="1" applyFont="1" applyFill="1" applyBorder="1" applyAlignment="1" applyProtection="1">
      <alignment horizontal="center" vertical="top"/>
    </xf>
    <xf numFmtId="0" fontId="12" fillId="0" borderId="9" xfId="0" applyNumberFormat="1" applyFont="1" applyFill="1" applyBorder="1" applyAlignment="1" applyProtection="1">
      <alignment horizontal="center" vertical="top"/>
    </xf>
    <xf numFmtId="0" fontId="8" fillId="0" borderId="5" xfId="0" applyFont="1" applyBorder="1" applyAlignment="1">
      <alignment horizontal="right" vertical="top"/>
    </xf>
    <xf numFmtId="0" fontId="12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center" vertical="top"/>
    </xf>
    <xf numFmtId="167" fontId="8" fillId="0" borderId="6" xfId="0" applyNumberFormat="1" applyFont="1" applyBorder="1" applyAlignment="1">
      <alignment horizontal="right" vertical="top"/>
    </xf>
    <xf numFmtId="166" fontId="8" fillId="0" borderId="6" xfId="0" applyNumberFormat="1" applyFont="1" applyBorder="1" applyAlignment="1">
      <alignment horizontal="center" vertical="top"/>
    </xf>
    <xf numFmtId="166" fontId="8" fillId="0" borderId="8" xfId="0" applyNumberFormat="1" applyFont="1" applyBorder="1" applyAlignment="1">
      <alignment horizontal="center" vertical="top"/>
    </xf>
    <xf numFmtId="0" fontId="0" fillId="0" borderId="0" xfId="0"/>
    <xf numFmtId="0" fontId="11" fillId="0" borderId="5" xfId="0" applyNumberFormat="1" applyFont="1" applyFill="1" applyBorder="1" applyAlignment="1" applyProtection="1">
      <alignment horizontal="center" vertical="top"/>
    </xf>
    <xf numFmtId="166" fontId="11" fillId="0" borderId="8" xfId="0" applyNumberFormat="1" applyFont="1" applyFill="1" applyBorder="1" applyAlignment="1" applyProtection="1">
      <alignment horizontal="center" vertical="top"/>
    </xf>
    <xf numFmtId="0" fontId="28" fillId="0" borderId="0" xfId="0" applyFont="1" applyAlignment="1">
      <alignment horizontal="center" vertical="top"/>
    </xf>
    <xf numFmtId="0" fontId="28" fillId="0" borderId="0" xfId="0" applyFont="1" applyAlignment="1">
      <alignment vertical="top"/>
    </xf>
    <xf numFmtId="0" fontId="29" fillId="0" borderId="0" xfId="0" applyFont="1" applyAlignment="1">
      <alignment horizontal="center" vertical="top" wrapText="1"/>
    </xf>
    <xf numFmtId="0" fontId="29" fillId="0" borderId="0" xfId="0" applyFont="1" applyAlignment="1">
      <alignment vertical="top"/>
    </xf>
    <xf numFmtId="0" fontId="29" fillId="0" borderId="0" xfId="0" applyFont="1" applyAlignment="1">
      <alignment horizontal="center" vertical="top"/>
    </xf>
    <xf numFmtId="49" fontId="28" fillId="0" borderId="0" xfId="0" applyNumberFormat="1" applyFont="1" applyAlignment="1">
      <alignment horizontal="center" vertical="top"/>
    </xf>
    <xf numFmtId="0" fontId="31" fillId="0" borderId="0" xfId="0" applyFont="1" applyAlignment="1">
      <alignment horizontal="center" vertical="top"/>
    </xf>
    <xf numFmtId="0" fontId="31" fillId="0" borderId="0" xfId="0" applyFont="1" applyAlignment="1">
      <alignment vertical="top"/>
    </xf>
    <xf numFmtId="0" fontId="32" fillId="0" borderId="0" xfId="0" applyFont="1" applyAlignment="1">
      <alignment vertical="top"/>
    </xf>
    <xf numFmtId="0" fontId="32" fillId="0" borderId="0" xfId="0" applyFont="1" applyAlignment="1">
      <alignment horizontal="center" vertical="top"/>
    </xf>
    <xf numFmtId="4" fontId="28" fillId="0" borderId="0" xfId="0" applyNumberFormat="1" applyFont="1" applyAlignment="1">
      <alignment vertical="top"/>
    </xf>
    <xf numFmtId="0" fontId="28" fillId="0" borderId="0" xfId="0" applyFont="1" applyAlignment="1">
      <alignment horizontal="right" vertical="top"/>
    </xf>
    <xf numFmtId="4" fontId="29" fillId="0" borderId="0" xfId="0" applyNumberFormat="1" applyFont="1" applyAlignment="1">
      <alignment vertical="top"/>
    </xf>
    <xf numFmtId="166" fontId="5" fillId="0" borderId="8" xfId="0" applyNumberFormat="1" applyFont="1" applyFill="1" applyBorder="1" applyAlignment="1" applyProtection="1">
      <alignment vertical="top"/>
    </xf>
    <xf numFmtId="0" fontId="11" fillId="0" borderId="6" xfId="0" applyFont="1" applyBorder="1" applyAlignment="1">
      <alignment horizontal="center" vertical="top"/>
    </xf>
    <xf numFmtId="0" fontId="11" fillId="0" borderId="6" xfId="0" applyFont="1" applyBorder="1" applyAlignment="1">
      <alignment horizontal="left" vertical="top" wrapText="1" indent="1"/>
    </xf>
    <xf numFmtId="0" fontId="12" fillId="0" borderId="6" xfId="0" applyFont="1" applyBorder="1" applyAlignment="1">
      <alignment horizontal="center" vertical="top" wrapText="1"/>
    </xf>
    <xf numFmtId="3" fontId="8" fillId="0" borderId="6" xfId="0" applyNumberFormat="1" applyFont="1" applyBorder="1" applyAlignment="1">
      <alignment horizontal="center" vertical="top"/>
    </xf>
    <xf numFmtId="166" fontId="11" fillId="0" borderId="6" xfId="0" applyNumberFormat="1" applyFont="1" applyBorder="1" applyAlignment="1">
      <alignment horizontal="center" vertical="top"/>
    </xf>
    <xf numFmtId="0" fontId="11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vertical="top"/>
    </xf>
    <xf numFmtId="0" fontId="12" fillId="0" borderId="6" xfId="0" applyFont="1" applyBorder="1" applyAlignment="1">
      <alignment horizontal="center" vertical="top"/>
    </xf>
    <xf numFmtId="166" fontId="11" fillId="0" borderId="6" xfId="0" applyNumberFormat="1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166" fontId="14" fillId="0" borderId="6" xfId="0" applyNumberFormat="1" applyFont="1" applyBorder="1" applyAlignment="1">
      <alignment horizontal="center" vertical="top"/>
    </xf>
    <xf numFmtId="0" fontId="11" fillId="0" borderId="7" xfId="0" applyNumberFormat="1" applyFont="1" applyFill="1" applyBorder="1" applyAlignment="1" applyProtection="1">
      <alignment horizontal="left" vertical="top"/>
    </xf>
    <xf numFmtId="0" fontId="11" fillId="0" borderId="13" xfId="0" applyNumberFormat="1" applyFont="1" applyFill="1" applyBorder="1" applyAlignment="1" applyProtection="1">
      <alignment horizontal="left" vertical="top"/>
    </xf>
    <xf numFmtId="0" fontId="11" fillId="0" borderId="20" xfId="0" applyNumberFormat="1" applyFont="1" applyFill="1" applyBorder="1" applyAlignment="1" applyProtection="1">
      <alignment horizontal="left" vertical="top"/>
    </xf>
    <xf numFmtId="0" fontId="8" fillId="0" borderId="6" xfId="0" applyNumberFormat="1" applyFont="1" applyFill="1" applyBorder="1" applyAlignment="1" applyProtection="1">
      <alignment horizontal="left" vertical="top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7" fillId="0" borderId="0" xfId="0" applyFont="1"/>
    <xf numFmtId="0" fontId="12" fillId="0" borderId="6" xfId="14" applyNumberFormat="1" applyFont="1" applyFill="1" applyBorder="1" applyAlignment="1" applyProtection="1">
      <alignment horizontal="left" vertical="top"/>
    </xf>
    <xf numFmtId="0" fontId="12" fillId="0" borderId="6" xfId="15" applyFont="1" applyBorder="1" applyAlignment="1">
      <alignment vertical="top" wrapText="1"/>
    </xf>
    <xf numFmtId="0" fontId="8" fillId="0" borderId="6" xfId="0" applyFont="1" applyBorder="1" applyAlignment="1">
      <alignment horizontal="left" vertical="top"/>
    </xf>
    <xf numFmtId="0" fontId="8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5" fillId="0" borderId="15" xfId="0" applyFont="1" applyBorder="1" applyAlignment="1">
      <alignment horizontal="center" vertical="top"/>
    </xf>
    <xf numFmtId="0" fontId="15" fillId="0" borderId="16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0" fontId="11" fillId="0" borderId="8" xfId="0" applyFont="1" applyBorder="1" applyAlignment="1">
      <alignment horizontal="center" vertical="top" wrapText="1"/>
    </xf>
    <xf numFmtId="0" fontId="11" fillId="0" borderId="6" xfId="14" applyNumberFormat="1" applyFont="1" applyFill="1" applyBorder="1" applyAlignment="1" applyProtection="1">
      <alignment horizontal="center" vertical="top"/>
    </xf>
    <xf numFmtId="0" fontId="8" fillId="0" borderId="6" xfId="14" applyNumberFormat="1" applyFont="1" applyFill="1" applyBorder="1" applyAlignment="1" applyProtection="1">
      <alignment horizontal="center" vertical="top"/>
    </xf>
    <xf numFmtId="3" fontId="8" fillId="0" borderId="6" xfId="14" applyNumberFormat="1" applyFont="1" applyFill="1" applyBorder="1" applyAlignment="1" applyProtection="1">
      <alignment horizontal="center" vertical="top"/>
    </xf>
    <xf numFmtId="0" fontId="19" fillId="0" borderId="0" xfId="0" applyFont="1" applyAlignment="1">
      <alignment horizontal="center" vertical="top"/>
    </xf>
    <xf numFmtId="0" fontId="11" fillId="0" borderId="16" xfId="0" applyFont="1" applyBorder="1" applyAlignment="1">
      <alignment horizontal="left" vertical="top" wrapText="1" indent="1"/>
    </xf>
    <xf numFmtId="167" fontId="8" fillId="0" borderId="0" xfId="0" applyNumberFormat="1" applyFont="1" applyAlignment="1">
      <alignment vertical="top"/>
    </xf>
    <xf numFmtId="0" fontId="24" fillId="0" borderId="0" xfId="0" applyFont="1"/>
    <xf numFmtId="0" fontId="11" fillId="0" borderId="5" xfId="0" applyFont="1" applyBorder="1" applyAlignment="1">
      <alignment horizontal="center" vertical="top"/>
    </xf>
    <xf numFmtId="166" fontId="11" fillId="0" borderId="8" xfId="0" applyNumberFormat="1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1" fillId="0" borderId="16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11" fillId="0" borderId="15" xfId="0" applyFont="1" applyBorder="1" applyAlignment="1">
      <alignment horizontal="center" vertical="top"/>
    </xf>
    <xf numFmtId="0" fontId="11" fillId="0" borderId="16" xfId="0" applyFont="1" applyBorder="1" applyAlignment="1">
      <alignment horizontal="center" vertical="top"/>
    </xf>
    <xf numFmtId="0" fontId="11" fillId="0" borderId="8" xfId="0" applyFont="1" applyBorder="1" applyAlignment="1">
      <alignment horizontal="center" vertical="top"/>
    </xf>
    <xf numFmtId="0" fontId="23" fillId="0" borderId="6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166" fontId="10" fillId="0" borderId="24" xfId="0" applyNumberFormat="1" applyFont="1" applyBorder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8" fillId="2" borderId="0" xfId="0" applyFont="1" applyFill="1" applyAlignment="1">
      <alignment vertical="top"/>
    </xf>
    <xf numFmtId="166" fontId="14" fillId="2" borderId="24" xfId="0" applyNumberFormat="1" applyFont="1" applyFill="1" applyBorder="1" applyAlignment="1">
      <alignment horizontal="center" vertical="top"/>
    </xf>
    <xf numFmtId="0" fontId="24" fillId="3" borderId="0" xfId="0" applyFont="1" applyFill="1"/>
    <xf numFmtId="166" fontId="14" fillId="3" borderId="24" xfId="0" applyNumberFormat="1" applyFont="1" applyFill="1" applyBorder="1" applyAlignment="1">
      <alignment horizontal="center" vertical="top"/>
    </xf>
    <xf numFmtId="0" fontId="35" fillId="0" borderId="0" xfId="0" applyFont="1" applyAlignment="1">
      <alignment horizontal="center" vertical="top"/>
    </xf>
    <xf numFmtId="0" fontId="40" fillId="0" borderId="0" xfId="0" applyFont="1" applyAlignment="1">
      <alignment vertical="top"/>
    </xf>
    <xf numFmtId="0" fontId="35" fillId="0" borderId="0" xfId="0" applyFont="1" applyAlignment="1">
      <alignment vertical="top"/>
    </xf>
    <xf numFmtId="0" fontId="41" fillId="0" borderId="31" xfId="0" applyFont="1" applyBorder="1" applyAlignment="1">
      <alignment horizontal="left" vertical="top"/>
    </xf>
    <xf numFmtId="0" fontId="41" fillId="0" borderId="32" xfId="0" applyFont="1" applyBorder="1" applyAlignment="1">
      <alignment horizontal="left" vertical="top"/>
    </xf>
    <xf numFmtId="0" fontId="40" fillId="0" borderId="32" xfId="0" applyFont="1" applyBorder="1" applyAlignment="1">
      <alignment vertical="top"/>
    </xf>
    <xf numFmtId="0" fontId="40" fillId="0" borderId="32" xfId="0" applyFont="1" applyBorder="1"/>
    <xf numFmtId="0" fontId="39" fillId="0" borderId="0" xfId="0" applyFont="1" applyAlignment="1">
      <alignment horizontal="left" vertical="top"/>
    </xf>
    <xf numFmtId="0" fontId="35" fillId="0" borderId="0" xfId="0" applyFont="1"/>
    <xf numFmtId="0" fontId="40" fillId="0" borderId="0" xfId="0" applyFont="1" applyAlignment="1">
      <alignment horizontal="center" vertical="top"/>
    </xf>
    <xf numFmtId="0" fontId="40" fillId="0" borderId="0" xfId="0" applyFont="1"/>
    <xf numFmtId="0" fontId="11" fillId="0" borderId="6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top"/>
    </xf>
    <xf numFmtId="0" fontId="8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top"/>
    </xf>
    <xf numFmtId="0" fontId="12" fillId="0" borderId="6" xfId="0" applyFont="1" applyFill="1" applyBorder="1" applyAlignment="1">
      <alignment horizontal="left" vertical="top" wrapText="1"/>
    </xf>
    <xf numFmtId="3" fontId="8" fillId="0" borderId="6" xfId="0" applyNumberFormat="1" applyFont="1" applyFill="1" applyBorder="1" applyAlignment="1">
      <alignment horizontal="center" vertical="center"/>
    </xf>
    <xf numFmtId="166" fontId="8" fillId="0" borderId="6" xfId="0" applyNumberFormat="1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center" vertical="top"/>
    </xf>
    <xf numFmtId="0" fontId="12" fillId="0" borderId="6" xfId="0" applyFont="1" applyFill="1" applyBorder="1" applyAlignment="1">
      <alignment horizontal="center" vertical="top" wrapText="1"/>
    </xf>
    <xf numFmtId="3" fontId="8" fillId="0" borderId="6" xfId="0" applyNumberFormat="1" applyFont="1" applyFill="1" applyBorder="1" applyAlignment="1">
      <alignment horizontal="center" vertical="top"/>
    </xf>
    <xf numFmtId="166" fontId="11" fillId="0" borderId="6" xfId="0" applyNumberFormat="1" applyFont="1" applyFill="1" applyBorder="1" applyAlignment="1">
      <alignment horizontal="center" vertical="top"/>
    </xf>
    <xf numFmtId="0" fontId="11" fillId="0" borderId="6" xfId="0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left" vertical="top"/>
    </xf>
    <xf numFmtId="0" fontId="0" fillId="0" borderId="0" xfId="0" applyFill="1"/>
    <xf numFmtId="0" fontId="10" fillId="0" borderId="0" xfId="0" applyFont="1" applyAlignment="1">
      <alignment horizontal="center" vertical="top"/>
    </xf>
    <xf numFmtId="0" fontId="8" fillId="0" borderId="6" xfId="0" applyFont="1" applyBorder="1" applyAlignment="1">
      <alignment horizontal="left" vertical="top"/>
    </xf>
    <xf numFmtId="167" fontId="8" fillId="0" borderId="6" xfId="0" applyNumberFormat="1" applyFont="1" applyBorder="1" applyAlignment="1">
      <alignment horizontal="center" vertical="top"/>
    </xf>
    <xf numFmtId="166" fontId="14" fillId="0" borderId="24" xfId="0" applyNumberFormat="1" applyFont="1" applyBorder="1" applyAlignment="1">
      <alignment horizontal="center" vertical="top"/>
    </xf>
    <xf numFmtId="166" fontId="43" fillId="0" borderId="6" xfId="0" applyNumberFormat="1" applyFont="1" applyBorder="1" applyAlignment="1">
      <alignment horizontal="center" vertical="top"/>
    </xf>
    <xf numFmtId="167" fontId="43" fillId="0" borderId="0" xfId="0" applyNumberFormat="1" applyFont="1" applyAlignment="1">
      <alignment vertical="top"/>
    </xf>
    <xf numFmtId="0" fontId="43" fillId="0" borderId="0" xfId="0" applyFont="1" applyAlignment="1">
      <alignment vertical="top"/>
    </xf>
    <xf numFmtId="49" fontId="8" fillId="0" borderId="0" xfId="0" applyNumberFormat="1" applyFont="1" applyAlignment="1">
      <alignment horizontal="center" vertical="top"/>
    </xf>
    <xf numFmtId="49" fontId="19" fillId="0" borderId="0" xfId="0" applyNumberFormat="1" applyFont="1" applyAlignment="1">
      <alignment horizontal="center" vertical="top"/>
    </xf>
    <xf numFmtId="49" fontId="10" fillId="0" borderId="0" xfId="0" applyNumberFormat="1" applyFont="1" applyAlignment="1">
      <alignment vertical="top"/>
    </xf>
    <xf numFmtId="49" fontId="11" fillId="0" borderId="15" xfId="0" applyNumberFormat="1" applyFont="1" applyBorder="1" applyAlignment="1">
      <alignment horizontal="center" vertical="top"/>
    </xf>
    <xf numFmtId="49" fontId="11" fillId="0" borderId="5" xfId="0" applyNumberFormat="1" applyFont="1" applyBorder="1" applyAlignment="1">
      <alignment horizontal="center" vertical="top"/>
    </xf>
    <xf numFmtId="49" fontId="8" fillId="0" borderId="5" xfId="0" applyNumberFormat="1" applyFont="1" applyBorder="1" applyAlignment="1">
      <alignment horizontal="right" vertical="top"/>
    </xf>
    <xf numFmtId="0" fontId="35" fillId="0" borderId="0" xfId="0" applyFont="1" applyAlignment="1">
      <alignment horizontal="left" vertical="top" wrapText="1"/>
    </xf>
    <xf numFmtId="49" fontId="45" fillId="0" borderId="46" xfId="1" applyNumberFormat="1" applyFont="1" applyBorder="1" applyAlignment="1">
      <alignment horizontal="center"/>
    </xf>
    <xf numFmtId="49" fontId="45" fillId="0" borderId="47" xfId="1" applyNumberFormat="1" applyFont="1" applyBorder="1" applyAlignment="1">
      <alignment horizontal="center"/>
    </xf>
    <xf numFmtId="49" fontId="46" fillId="0" borderId="6" xfId="1" applyNumberFormat="1" applyFont="1" applyBorder="1" applyAlignment="1">
      <alignment horizontal="left" vertical="center" wrapText="1"/>
    </xf>
    <xf numFmtId="49" fontId="46" fillId="0" borderId="5" xfId="1" applyNumberFormat="1" applyFont="1" applyBorder="1" applyAlignment="1">
      <alignment horizontal="center" vertical="center" wrapText="1"/>
    </xf>
    <xf numFmtId="0" fontId="46" fillId="0" borderId="8" xfId="1" applyNumberFormat="1" applyFont="1" applyBorder="1" applyAlignment="1">
      <alignment horizontal="center" vertical="center" wrapText="1"/>
    </xf>
    <xf numFmtId="0" fontId="46" fillId="0" borderId="48" xfId="1" applyNumberFormat="1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top"/>
    </xf>
    <xf numFmtId="0" fontId="35" fillId="0" borderId="0" xfId="0" applyFont="1" applyBorder="1" applyAlignment="1">
      <alignment vertical="top"/>
    </xf>
    <xf numFmtId="0" fontId="35" fillId="0" borderId="0" xfId="0" applyFont="1" applyBorder="1"/>
    <xf numFmtId="0" fontId="47" fillId="0" borderId="6" xfId="12" applyFont="1" applyBorder="1" applyAlignment="1" applyProtection="1">
      <alignment vertical="top" wrapText="1" shrinkToFit="1"/>
      <protection locked="0"/>
    </xf>
    <xf numFmtId="0" fontId="40" fillId="0" borderId="0" xfId="0" applyFont="1" applyBorder="1"/>
    <xf numFmtId="0" fontId="35" fillId="0" borderId="0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top"/>
    </xf>
    <xf numFmtId="0" fontId="49" fillId="0" borderId="15" xfId="0" applyFont="1" applyBorder="1" applyAlignment="1">
      <alignment horizontal="center" vertical="top"/>
    </xf>
    <xf numFmtId="0" fontId="49" fillId="0" borderId="16" xfId="0" applyFont="1" applyBorder="1" applyAlignment="1">
      <alignment horizontal="center" vertical="top" wrapText="1"/>
    </xf>
    <xf numFmtId="0" fontId="49" fillId="0" borderId="16" xfId="0" applyFont="1" applyBorder="1" applyAlignment="1">
      <alignment horizontal="center" vertical="top"/>
    </xf>
    <xf numFmtId="0" fontId="49" fillId="0" borderId="16" xfId="0" applyFont="1" applyBorder="1" applyAlignment="1">
      <alignment horizontal="left" vertical="top" wrapText="1" indent="1"/>
    </xf>
    <xf numFmtId="0" fontId="49" fillId="0" borderId="17" xfId="0" applyFont="1" applyBorder="1" applyAlignment="1">
      <alignment horizontal="center" vertical="top" wrapText="1"/>
    </xf>
    <xf numFmtId="0" fontId="47" fillId="0" borderId="0" xfId="0" applyFont="1" applyAlignment="1">
      <alignment vertical="top"/>
    </xf>
    <xf numFmtId="0" fontId="49" fillId="0" borderId="5" xfId="0" applyFont="1" applyBorder="1" applyAlignment="1">
      <alignment horizontal="center" vertical="top"/>
    </xf>
    <xf numFmtId="0" fontId="49" fillId="0" borderId="6" xfId="0" applyFont="1" applyBorder="1" applyAlignment="1">
      <alignment horizontal="center" vertical="top"/>
    </xf>
    <xf numFmtId="0" fontId="49" fillId="0" borderId="8" xfId="0" applyFont="1" applyBorder="1" applyAlignment="1">
      <alignment horizontal="center" vertical="top"/>
    </xf>
    <xf numFmtId="0" fontId="47" fillId="0" borderId="0" xfId="0" applyFont="1" applyBorder="1" applyAlignment="1">
      <alignment horizontal="center" vertical="top"/>
    </xf>
    <xf numFmtId="0" fontId="49" fillId="0" borderId="36" xfId="0" applyFont="1" applyBorder="1" applyAlignment="1">
      <alignment horizontal="center" vertical="center"/>
    </xf>
    <xf numFmtId="0" fontId="49" fillId="0" borderId="37" xfId="0" applyFont="1" applyBorder="1" applyAlignment="1">
      <alignment horizontal="center" vertical="center"/>
    </xf>
    <xf numFmtId="0" fontId="49" fillId="0" borderId="37" xfId="0" applyFont="1" applyBorder="1" applyAlignment="1">
      <alignment vertical="center"/>
    </xf>
    <xf numFmtId="0" fontId="49" fillId="0" borderId="0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49" fontId="50" fillId="0" borderId="6" xfId="20" applyNumberFormat="1" applyFont="1" applyFill="1" applyBorder="1" applyAlignment="1">
      <alignment horizontal="center" vertical="center"/>
    </xf>
    <xf numFmtId="4" fontId="47" fillId="0" borderId="6" xfId="0" applyNumberFormat="1" applyFont="1" applyBorder="1" applyAlignment="1">
      <alignment horizontal="center" vertical="center"/>
    </xf>
    <xf numFmtId="43" fontId="47" fillId="0" borderId="6" xfId="24" applyFont="1" applyFill="1" applyBorder="1" applyAlignment="1" applyProtection="1">
      <alignment vertical="center"/>
    </xf>
    <xf numFmtId="4" fontId="47" fillId="0" borderId="33" xfId="0" applyNumberFormat="1" applyFont="1" applyBorder="1" applyAlignment="1">
      <alignment horizontal="center" vertical="center"/>
    </xf>
    <xf numFmtId="4" fontId="49" fillId="0" borderId="0" xfId="0" applyNumberFormat="1" applyFont="1" applyBorder="1" applyAlignment="1">
      <alignment horizontal="center" vertical="center"/>
    </xf>
    <xf numFmtId="0" fontId="49" fillId="0" borderId="29" xfId="0" applyFont="1" applyBorder="1" applyAlignment="1">
      <alignment horizontal="center" vertical="top"/>
    </xf>
    <xf numFmtId="0" fontId="47" fillId="0" borderId="0" xfId="0" applyFont="1" applyAlignment="1">
      <alignment vertical="center"/>
    </xf>
    <xf numFmtId="43" fontId="47" fillId="0" borderId="6" xfId="24" applyFont="1" applyFill="1" applyBorder="1" applyAlignment="1">
      <alignment vertical="center"/>
    </xf>
    <xf numFmtId="0" fontId="49" fillId="0" borderId="0" xfId="0" applyFont="1" applyAlignment="1">
      <alignment horizontal="center" vertical="center"/>
    </xf>
    <xf numFmtId="0" fontId="51" fillId="0" borderId="0" xfId="0" applyFont="1" applyAlignment="1">
      <alignment vertical="top"/>
    </xf>
    <xf numFmtId="0" fontId="47" fillId="0" borderId="6" xfId="11" applyFont="1" applyBorder="1" applyAlignment="1" applyProtection="1">
      <alignment vertical="top" wrapText="1" shrinkToFit="1"/>
      <protection locked="0"/>
    </xf>
    <xf numFmtId="0" fontId="47" fillId="0" borderId="6" xfId="11" applyFont="1" applyBorder="1" applyAlignment="1" applyProtection="1">
      <alignment horizontal="center" vertical="center" wrapText="1"/>
      <protection locked="0"/>
    </xf>
    <xf numFmtId="43" fontId="47" fillId="0" borderId="6" xfId="24" applyFont="1" applyFill="1" applyBorder="1" applyAlignment="1" applyProtection="1">
      <alignment vertical="center" wrapText="1"/>
      <protection locked="0"/>
    </xf>
    <xf numFmtId="0" fontId="47" fillId="0" borderId="6" xfId="12" applyFont="1" applyBorder="1" applyAlignment="1" applyProtection="1">
      <alignment horizontal="center" vertical="center" wrapText="1"/>
      <protection locked="0"/>
    </xf>
    <xf numFmtId="43" fontId="47" fillId="0" borderId="6" xfId="24" applyFont="1" applyFill="1" applyBorder="1" applyAlignment="1" applyProtection="1">
      <alignment vertical="center" wrapText="1"/>
    </xf>
    <xf numFmtId="0" fontId="47" fillId="0" borderId="6" xfId="0" applyFont="1" applyBorder="1" applyAlignment="1">
      <alignment horizontal="center" vertical="center" wrapText="1"/>
    </xf>
    <xf numFmtId="0" fontId="47" fillId="0" borderId="6" xfId="0" applyFont="1" applyBorder="1" applyAlignment="1" applyProtection="1">
      <alignment vertical="top" wrapText="1" shrinkToFit="1"/>
      <protection locked="0"/>
    </xf>
    <xf numFmtId="0" fontId="52" fillId="0" borderId="0" xfId="0" applyFont="1" applyAlignment="1">
      <alignment horizontal="center" vertical="center"/>
    </xf>
    <xf numFmtId="0" fontId="47" fillId="0" borderId="6" xfId="0" applyFont="1" applyBorder="1" applyAlignment="1" applyProtection="1">
      <alignment horizontal="left" vertical="top" wrapText="1" shrinkToFit="1"/>
      <protection locked="0"/>
    </xf>
    <xf numFmtId="0" fontId="47" fillId="0" borderId="6" xfId="11" applyFont="1" applyBorder="1" applyAlignment="1" applyProtection="1">
      <alignment horizontal="left" vertical="top" wrapText="1"/>
      <protection locked="0"/>
    </xf>
    <xf numFmtId="0" fontId="47" fillId="0" borderId="6" xfId="12" applyFont="1" applyBorder="1" applyAlignment="1" applyProtection="1">
      <alignment horizontal="left" vertical="top" wrapText="1"/>
      <protection locked="0"/>
    </xf>
    <xf numFmtId="0" fontId="53" fillId="0" borderId="0" xfId="0" applyFont="1" applyAlignment="1">
      <alignment vertical="top"/>
    </xf>
    <xf numFmtId="49" fontId="47" fillId="0" borderId="6" xfId="20" applyNumberFormat="1" applyFont="1" applyFill="1" applyBorder="1" applyAlignment="1">
      <alignment horizontal="center" vertical="center"/>
    </xf>
    <xf numFmtId="0" fontId="47" fillId="0" borderId="0" xfId="0" applyFont="1" applyBorder="1"/>
    <xf numFmtId="0" fontId="47" fillId="0" borderId="18" xfId="11" applyFont="1" applyBorder="1" applyAlignment="1" applyProtection="1">
      <alignment horizontal="right" vertical="top" wrapText="1"/>
      <protection locked="0"/>
    </xf>
    <xf numFmtId="0" fontId="47" fillId="0" borderId="20" xfId="0" applyFont="1" applyBorder="1" applyAlignment="1">
      <alignment vertical="top"/>
    </xf>
    <xf numFmtId="0" fontId="49" fillId="0" borderId="6" xfId="0" applyFont="1" applyBorder="1" applyAlignment="1">
      <alignment horizontal="left" vertical="top" wrapText="1"/>
    </xf>
    <xf numFmtId="0" fontId="49" fillId="0" borderId="6" xfId="0" applyFont="1" applyBorder="1" applyAlignment="1">
      <alignment vertical="top"/>
    </xf>
    <xf numFmtId="4" fontId="49" fillId="0" borderId="6" xfId="0" applyNumberFormat="1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top"/>
    </xf>
    <xf numFmtId="0" fontId="49" fillId="0" borderId="0" xfId="0" applyFont="1" applyBorder="1" applyAlignment="1">
      <alignment vertical="top"/>
    </xf>
    <xf numFmtId="0" fontId="47" fillId="0" borderId="6" xfId="0" applyFont="1" applyBorder="1" applyAlignment="1">
      <alignment horizontal="center" vertical="center"/>
    </xf>
    <xf numFmtId="0" fontId="47" fillId="0" borderId="6" xfId="21" applyFont="1" applyBorder="1" applyAlignment="1">
      <alignment horizontal="center" vertical="center"/>
    </xf>
    <xf numFmtId="0" fontId="47" fillId="0" borderId="7" xfId="11" applyFont="1" applyBorder="1" applyAlignment="1" applyProtection="1">
      <alignment horizontal="right" vertical="top" wrapText="1"/>
      <protection locked="0"/>
    </xf>
    <xf numFmtId="0" fontId="49" fillId="0" borderId="29" xfId="0" applyFont="1" applyBorder="1" applyAlignment="1">
      <alignment horizontal="left" vertical="top"/>
    </xf>
    <xf numFmtId="0" fontId="49" fillId="0" borderId="0" xfId="0" applyFont="1" applyBorder="1" applyAlignment="1">
      <alignment horizontal="left" vertical="top"/>
    </xf>
    <xf numFmtId="0" fontId="47" fillId="0" borderId="0" xfId="0" applyFont="1" applyBorder="1" applyAlignment="1">
      <alignment vertical="top"/>
    </xf>
    <xf numFmtId="4" fontId="47" fillId="0" borderId="49" xfId="11" applyNumberFormat="1" applyFont="1" applyBorder="1" applyAlignment="1" applyProtection="1">
      <alignment horizontal="right" vertical="top" wrapText="1"/>
      <protection locked="0"/>
    </xf>
    <xf numFmtId="4" fontId="49" fillId="0" borderId="49" xfId="0" applyNumberFormat="1" applyFont="1" applyBorder="1" applyAlignment="1">
      <alignment horizontal="center" vertical="top" wrapText="1"/>
    </xf>
    <xf numFmtId="0" fontId="29" fillId="0" borderId="0" xfId="0" applyFont="1" applyAlignment="1">
      <alignment horizontal="left" vertical="top" wrapText="1"/>
    </xf>
    <xf numFmtId="0" fontId="36" fillId="0" borderId="0" xfId="0" applyFont="1" applyAlignment="1">
      <alignment horizontal="left" vertical="top" wrapText="1" shrinkToFit="1"/>
    </xf>
    <xf numFmtId="0" fontId="28" fillId="0" borderId="0" xfId="0" applyFont="1" applyAlignment="1">
      <alignment horizontal="left" vertical="top" wrapText="1" shrinkToFit="1"/>
    </xf>
    <xf numFmtId="0" fontId="36" fillId="0" borderId="0" xfId="0" applyFont="1" applyAlignment="1">
      <alignment horizontal="left" vertical="top"/>
    </xf>
    <xf numFmtId="0" fontId="28" fillId="0" borderId="0" xfId="0" applyFont="1" applyAlignment="1">
      <alignment horizontal="left" vertical="top"/>
    </xf>
    <xf numFmtId="0" fontId="30" fillId="0" borderId="0" xfId="0" applyFont="1" applyAlignment="1">
      <alignment horizontal="center" vertical="top"/>
    </xf>
    <xf numFmtId="0" fontId="28" fillId="0" borderId="0" xfId="0" applyFont="1" applyAlignment="1">
      <alignment horizontal="center" vertical="top"/>
    </xf>
    <xf numFmtId="0" fontId="30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34" fillId="0" borderId="0" xfId="0" applyFont="1" applyAlignment="1">
      <alignment horizontal="center" vertical="top" wrapText="1"/>
    </xf>
    <xf numFmtId="0" fontId="35" fillId="0" borderId="0" xfId="0" applyFont="1" applyAlignment="1">
      <alignment horizontal="center" vertical="top"/>
    </xf>
    <xf numFmtId="0" fontId="30" fillId="0" borderId="0" xfId="0" applyFont="1" applyAlignment="1">
      <alignment horizontal="center" vertical="center"/>
    </xf>
    <xf numFmtId="0" fontId="11" fillId="0" borderId="19" xfId="0" applyNumberFormat="1" applyFont="1" applyFill="1" applyBorder="1" applyAlignment="1" applyProtection="1">
      <alignment horizontal="center" vertical="top" wrapText="1"/>
    </xf>
    <xf numFmtId="0" fontId="11" fillId="0" borderId="13" xfId="0" applyNumberFormat="1" applyFont="1" applyFill="1" applyBorder="1" applyAlignment="1" applyProtection="1">
      <alignment horizontal="center" vertical="top" wrapText="1"/>
    </xf>
    <xf numFmtId="0" fontId="11" fillId="0" borderId="20" xfId="0" applyNumberFormat="1" applyFont="1" applyFill="1" applyBorder="1" applyAlignment="1" applyProtection="1">
      <alignment horizontal="center" vertical="top" wrapText="1"/>
    </xf>
    <xf numFmtId="0" fontId="8" fillId="0" borderId="19" xfId="0" applyNumberFormat="1" applyFont="1" applyFill="1" applyBorder="1" applyAlignment="1" applyProtection="1">
      <alignment horizontal="center" vertical="top"/>
    </xf>
    <xf numFmtId="0" fontId="8" fillId="0" borderId="13" xfId="0" applyNumberFormat="1" applyFont="1" applyFill="1" applyBorder="1" applyAlignment="1" applyProtection="1">
      <alignment horizontal="center" vertical="top"/>
    </xf>
    <xf numFmtId="0" fontId="8" fillId="0" borderId="20" xfId="0" applyNumberFormat="1" applyFont="1" applyFill="1" applyBorder="1" applyAlignment="1" applyProtection="1">
      <alignment horizontal="center" vertical="top"/>
    </xf>
    <xf numFmtId="0" fontId="10" fillId="0" borderId="0" xfId="0" applyNumberFormat="1" applyFont="1" applyFill="1" applyBorder="1" applyAlignment="1" applyProtection="1">
      <alignment horizontal="center" vertical="top"/>
    </xf>
    <xf numFmtId="0" fontId="11" fillId="0" borderId="7" xfId="0" applyNumberFormat="1" applyFont="1" applyFill="1" applyBorder="1" applyAlignment="1" applyProtection="1">
      <alignment horizontal="left" vertical="top"/>
    </xf>
    <xf numFmtId="0" fontId="11" fillId="0" borderId="13" xfId="0" applyNumberFormat="1" applyFont="1" applyFill="1" applyBorder="1" applyAlignment="1" applyProtection="1">
      <alignment horizontal="left" vertical="top"/>
    </xf>
    <xf numFmtId="0" fontId="11" fillId="0" borderId="20" xfId="0" applyNumberFormat="1" applyFont="1" applyFill="1" applyBorder="1" applyAlignment="1" applyProtection="1">
      <alignment horizontal="left" vertical="top"/>
    </xf>
    <xf numFmtId="0" fontId="8" fillId="0" borderId="19" xfId="0" applyNumberFormat="1" applyFont="1" applyFill="1" applyBorder="1" applyAlignment="1" applyProtection="1">
      <alignment horizontal="left" vertical="top"/>
    </xf>
    <xf numFmtId="0" fontId="8" fillId="0" borderId="13" xfId="0" applyNumberFormat="1" applyFont="1" applyFill="1" applyBorder="1" applyAlignment="1" applyProtection="1">
      <alignment horizontal="left" vertical="top"/>
    </xf>
    <xf numFmtId="0" fontId="8" fillId="0" borderId="14" xfId="0" applyNumberFormat="1" applyFont="1" applyFill="1" applyBorder="1" applyAlignment="1" applyProtection="1">
      <alignment horizontal="left" vertical="top"/>
    </xf>
    <xf numFmtId="0" fontId="11" fillId="0" borderId="21" xfId="0" applyNumberFormat="1" applyFont="1" applyFill="1" applyBorder="1" applyAlignment="1" applyProtection="1">
      <alignment horizontal="left" vertical="top" wrapText="1"/>
    </xf>
    <xf numFmtId="0" fontId="11" fillId="0" borderId="22" xfId="0" applyNumberFormat="1" applyFont="1" applyFill="1" applyBorder="1" applyAlignment="1" applyProtection="1">
      <alignment horizontal="left" vertical="top" wrapText="1"/>
    </xf>
    <xf numFmtId="0" fontId="11" fillId="0" borderId="23" xfId="0" applyNumberFormat="1" applyFont="1" applyFill="1" applyBorder="1" applyAlignment="1" applyProtection="1">
      <alignment horizontal="left" vertical="top" wrapText="1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/>
    </xf>
    <xf numFmtId="0" fontId="8" fillId="0" borderId="6" xfId="0" applyFont="1" applyBorder="1" applyAlignment="1">
      <alignment horizontal="center" vertical="top"/>
    </xf>
    <xf numFmtId="0" fontId="11" fillId="0" borderId="6" xfId="0" applyFont="1" applyBorder="1" applyAlignment="1">
      <alignment horizontal="left" vertical="top"/>
    </xf>
    <xf numFmtId="0" fontId="11" fillId="0" borderId="6" xfId="0" applyFont="1" applyFill="1" applyBorder="1" applyAlignment="1">
      <alignment horizontal="left" vertical="top"/>
    </xf>
    <xf numFmtId="0" fontId="10" fillId="0" borderId="0" xfId="0" applyFont="1" applyAlignment="1">
      <alignment horizontal="center" vertical="top"/>
    </xf>
    <xf numFmtId="0" fontId="8" fillId="0" borderId="6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center" vertical="top"/>
    </xf>
    <xf numFmtId="0" fontId="8" fillId="0" borderId="19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0" fontId="9" fillId="0" borderId="0" xfId="0" applyFont="1" applyAlignment="1">
      <alignment horizontal="center" vertical="top"/>
    </xf>
    <xf numFmtId="0" fontId="48" fillId="0" borderId="0" xfId="0" applyFont="1" applyAlignment="1">
      <alignment horizontal="center" vertical="top"/>
    </xf>
    <xf numFmtId="0" fontId="11" fillId="0" borderId="19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left" vertical="top"/>
    </xf>
    <xf numFmtId="0" fontId="11" fillId="0" borderId="13" xfId="0" applyFont="1" applyBorder="1" applyAlignment="1">
      <alignment horizontal="left" vertical="top"/>
    </xf>
    <xf numFmtId="0" fontId="11" fillId="0" borderId="20" xfId="0" applyFont="1" applyBorder="1" applyAlignment="1">
      <alignment horizontal="left" vertical="top"/>
    </xf>
    <xf numFmtId="0" fontId="8" fillId="0" borderId="19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top"/>
    </xf>
    <xf numFmtId="0" fontId="8" fillId="0" borderId="20" xfId="0" applyFont="1" applyBorder="1" applyAlignment="1">
      <alignment horizontal="center" vertical="top"/>
    </xf>
    <xf numFmtId="0" fontId="11" fillId="0" borderId="21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47" fillId="0" borderId="6" xfId="11" applyFont="1" applyBorder="1" applyAlignment="1" applyProtection="1">
      <alignment horizontal="left" vertical="top" wrapText="1"/>
      <protection locked="0"/>
    </xf>
    <xf numFmtId="0" fontId="49" fillId="0" borderId="29" xfId="0" applyFont="1" applyBorder="1" applyAlignment="1">
      <alignment horizontal="left" vertical="top" wrapText="1"/>
    </xf>
    <xf numFmtId="0" fontId="49" fillId="0" borderId="0" xfId="0" applyFont="1" applyBorder="1" applyAlignment="1">
      <alignment horizontal="left" vertical="top" wrapText="1"/>
    </xf>
    <xf numFmtId="0" fontId="49" fillId="0" borderId="34" xfId="0" applyFont="1" applyBorder="1" applyAlignment="1">
      <alignment horizontal="center" vertical="top" wrapText="1"/>
    </xf>
    <xf numFmtId="0" fontId="49" fillId="0" borderId="35" xfId="0" applyFont="1" applyBorder="1" applyAlignment="1">
      <alignment horizontal="center" vertical="top"/>
    </xf>
    <xf numFmtId="0" fontId="47" fillId="0" borderId="35" xfId="0" applyFont="1" applyBorder="1" applyAlignment="1">
      <alignment horizontal="center" vertical="top"/>
    </xf>
    <xf numFmtId="0" fontId="49" fillId="0" borderId="38" xfId="0" applyFont="1" applyBorder="1" applyAlignment="1">
      <alignment horizontal="left" vertical="center"/>
    </xf>
    <xf numFmtId="0" fontId="47" fillId="0" borderId="39" xfId="0" applyFont="1" applyBorder="1" applyAlignment="1">
      <alignment horizontal="left" vertical="top"/>
    </xf>
    <xf numFmtId="0" fontId="47" fillId="0" borderId="19" xfId="11" applyFont="1" applyBorder="1" applyAlignment="1" applyProtection="1">
      <alignment horizontal="left" vertical="top" wrapText="1"/>
      <protection locked="0"/>
    </xf>
    <xf numFmtId="0" fontId="47" fillId="0" borderId="13" xfId="11" applyFont="1" applyBorder="1" applyAlignment="1" applyProtection="1">
      <alignment horizontal="left" vertical="top" wrapText="1"/>
      <protection locked="0"/>
    </xf>
    <xf numFmtId="0" fontId="49" fillId="0" borderId="0" xfId="0" applyFont="1" applyBorder="1" applyAlignment="1">
      <alignment horizontal="left" vertical="center" wrapText="1"/>
    </xf>
    <xf numFmtId="0" fontId="41" fillId="0" borderId="41" xfId="0" applyFont="1" applyBorder="1" applyAlignment="1">
      <alignment horizontal="left" vertical="center"/>
    </xf>
    <xf numFmtId="0" fontId="41" fillId="0" borderId="42" xfId="0" applyFont="1" applyBorder="1" applyAlignment="1">
      <alignment horizontal="left" vertical="center"/>
    </xf>
    <xf numFmtId="0" fontId="35" fillId="0" borderId="43" xfId="0" applyFont="1" applyBorder="1" applyAlignment="1">
      <alignment horizontal="left" vertical="center"/>
    </xf>
    <xf numFmtId="0" fontId="41" fillId="0" borderId="41" xfId="0" applyFont="1" applyBorder="1" applyAlignment="1">
      <alignment horizontal="left" vertical="top" wrapText="1"/>
    </xf>
    <xf numFmtId="0" fontId="41" fillId="0" borderId="42" xfId="0" applyFont="1" applyBorder="1" applyAlignment="1">
      <alignment horizontal="left" vertical="top"/>
    </xf>
    <xf numFmtId="0" fontId="35" fillId="0" borderId="43" xfId="0" applyFont="1" applyBorder="1" applyAlignment="1">
      <alignment horizontal="left" vertical="top"/>
    </xf>
    <xf numFmtId="0" fontId="41" fillId="0" borderId="29" xfId="0" applyFont="1" applyBorder="1" applyAlignment="1">
      <alignment horizontal="left" vertical="top" wrapText="1"/>
    </xf>
    <xf numFmtId="0" fontId="41" fillId="0" borderId="0" xfId="0" applyFont="1" applyAlignment="1">
      <alignment horizontal="left" vertical="top" wrapText="1"/>
    </xf>
    <xf numFmtId="0" fontId="35" fillId="0" borderId="0" xfId="0" applyFont="1" applyAlignment="1">
      <alignment horizontal="left" vertical="top" wrapText="1"/>
    </xf>
    <xf numFmtId="0" fontId="11" fillId="3" borderId="21" xfId="0" applyFont="1" applyFill="1" applyBorder="1" applyAlignment="1">
      <alignment horizontal="left" vertical="top" wrapText="1"/>
    </xf>
    <xf numFmtId="0" fontId="11" fillId="3" borderId="22" xfId="0" applyFont="1" applyFill="1" applyBorder="1" applyAlignment="1">
      <alignment horizontal="left" vertical="top" wrapText="1"/>
    </xf>
    <xf numFmtId="0" fontId="11" fillId="3" borderId="23" xfId="0" applyFont="1" applyFill="1" applyBorder="1" applyAlignment="1">
      <alignment horizontal="left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30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23" fillId="0" borderId="7" xfId="0" applyFont="1" applyBorder="1" applyAlignment="1">
      <alignment horizontal="left" wrapText="1"/>
    </xf>
    <xf numFmtId="0" fontId="23" fillId="0" borderId="13" xfId="0" applyFont="1" applyBorder="1" applyAlignment="1">
      <alignment horizontal="left" wrapText="1"/>
    </xf>
    <xf numFmtId="0" fontId="23" fillId="0" borderId="20" xfId="0" applyFont="1" applyBorder="1" applyAlignment="1">
      <alignment horizontal="left" wrapText="1"/>
    </xf>
    <xf numFmtId="0" fontId="24" fillId="0" borderId="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166" fontId="24" fillId="0" borderId="6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3" fillId="0" borderId="7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20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24" fillId="0" borderId="6" xfId="0" applyFont="1" applyBorder="1" applyAlignment="1">
      <alignment vertical="center" wrapText="1"/>
    </xf>
    <xf numFmtId="0" fontId="14" fillId="2" borderId="12" xfId="0" applyFont="1" applyFill="1" applyBorder="1" applyAlignment="1">
      <alignment horizontal="left" vertical="top"/>
    </xf>
    <xf numFmtId="0" fontId="23" fillId="0" borderId="7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4" fillId="0" borderId="9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0" fontId="23" fillId="0" borderId="14" xfId="0" applyFont="1" applyBorder="1" applyAlignment="1">
      <alignment horizontal="left" wrapText="1"/>
    </xf>
    <xf numFmtId="0" fontId="23" fillId="0" borderId="20" xfId="0" applyFont="1" applyBorder="1" applyAlignment="1">
      <alignment horizontal="left" vertical="center"/>
    </xf>
    <xf numFmtId="14" fontId="24" fillId="0" borderId="6" xfId="0" applyNumberFormat="1" applyFont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left" vertical="top" wrapText="1"/>
    </xf>
    <xf numFmtId="0" fontId="11" fillId="2" borderId="22" xfId="0" applyFont="1" applyFill="1" applyBorder="1" applyAlignment="1">
      <alignment horizontal="left" vertical="top" wrapText="1"/>
    </xf>
    <xf numFmtId="0" fontId="11" fillId="2" borderId="23" xfId="0" applyFont="1" applyFill="1" applyBorder="1" applyAlignment="1">
      <alignment horizontal="left" vertical="top" wrapText="1"/>
    </xf>
    <xf numFmtId="0" fontId="23" fillId="3" borderId="12" xfId="0" applyFont="1" applyFill="1" applyBorder="1" applyAlignment="1">
      <alignment horizontal="left"/>
    </xf>
    <xf numFmtId="0" fontId="24" fillId="4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14" fontId="24" fillId="0" borderId="9" xfId="0" applyNumberFormat="1" applyFont="1" applyBorder="1" applyAlignment="1">
      <alignment horizontal="center" vertical="center" wrapText="1"/>
    </xf>
    <xf numFmtId="14" fontId="24" fillId="0" borderId="2" xfId="0" applyNumberFormat="1" applyFont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4" borderId="9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24" fillId="0" borderId="9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4" borderId="9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11" fillId="0" borderId="6" xfId="14" applyNumberFormat="1" applyFont="1" applyFill="1" applyBorder="1" applyAlignment="1" applyProtection="1">
      <alignment horizontal="left" vertical="top" wrapText="1"/>
    </xf>
    <xf numFmtId="0" fontId="11" fillId="0" borderId="19" xfId="0" applyFont="1" applyBorder="1" applyAlignment="1">
      <alignment horizontal="center" vertical="top"/>
    </xf>
    <xf numFmtId="0" fontId="11" fillId="0" borderId="13" xfId="0" applyFont="1" applyBorder="1" applyAlignment="1">
      <alignment horizontal="center" vertical="top"/>
    </xf>
    <xf numFmtId="0" fontId="11" fillId="0" borderId="20" xfId="0" applyFont="1" applyBorder="1" applyAlignment="1">
      <alignment horizontal="center" vertical="top"/>
    </xf>
    <xf numFmtId="0" fontId="11" fillId="0" borderId="6" xfId="14" applyNumberFormat="1" applyFont="1" applyFill="1" applyBorder="1" applyAlignment="1" applyProtection="1">
      <alignment horizontal="left" vertical="top"/>
    </xf>
    <xf numFmtId="0" fontId="11" fillId="0" borderId="25" xfId="0" applyNumberFormat="1" applyFont="1" applyFill="1" applyBorder="1" applyAlignment="1" applyProtection="1">
      <alignment horizontal="left" vertical="top" wrapText="1"/>
    </xf>
    <xf numFmtId="0" fontId="11" fillId="0" borderId="26" xfId="0" applyNumberFormat="1" applyFont="1" applyFill="1" applyBorder="1" applyAlignment="1" applyProtection="1">
      <alignment horizontal="left" vertical="top" wrapText="1"/>
    </xf>
    <xf numFmtId="0" fontId="5" fillId="0" borderId="5" xfId="0" applyNumberFormat="1" applyFont="1" applyFill="1" applyBorder="1" applyAlignment="1" applyProtection="1">
      <alignment horizontal="center" vertical="top"/>
    </xf>
    <xf numFmtId="0" fontId="5" fillId="0" borderId="6" xfId="0" applyNumberFormat="1" applyFont="1" applyFill="1" applyBorder="1" applyAlignment="1" applyProtection="1">
      <alignment horizontal="center" vertical="top"/>
    </xf>
    <xf numFmtId="0" fontId="5" fillId="0" borderId="8" xfId="0" applyNumberFormat="1" applyFont="1" applyFill="1" applyBorder="1" applyAlignment="1" applyProtection="1">
      <alignment horizontal="center" vertical="top"/>
    </xf>
    <xf numFmtId="0" fontId="12" fillId="0" borderId="9" xfId="0" applyNumberFormat="1" applyFont="1" applyFill="1" applyBorder="1" applyAlignment="1" applyProtection="1">
      <alignment horizontal="center" vertical="top"/>
    </xf>
    <xf numFmtId="0" fontId="12" fillId="0" borderId="4" xfId="0" applyNumberFormat="1" applyFont="1" applyFill="1" applyBorder="1" applyAlignment="1" applyProtection="1">
      <alignment horizontal="center" vertical="top"/>
    </xf>
    <xf numFmtId="0" fontId="12" fillId="0" borderId="2" xfId="0" applyNumberFormat="1" applyFont="1" applyFill="1" applyBorder="1" applyAlignment="1" applyProtection="1">
      <alignment horizontal="center" vertical="top"/>
    </xf>
    <xf numFmtId="0" fontId="15" fillId="0" borderId="7" xfId="0" applyNumberFormat="1" applyFont="1" applyFill="1" applyBorder="1" applyAlignment="1" applyProtection="1">
      <alignment horizontal="left" vertical="top" wrapText="1"/>
    </xf>
    <xf numFmtId="0" fontId="15" fillId="0" borderId="13" xfId="0" applyNumberFormat="1" applyFont="1" applyFill="1" applyBorder="1" applyAlignment="1" applyProtection="1">
      <alignment horizontal="left" vertical="top" wrapText="1"/>
    </xf>
    <xf numFmtId="0" fontId="15" fillId="0" borderId="20" xfId="0" applyNumberFormat="1" applyFont="1" applyFill="1" applyBorder="1" applyAlignment="1" applyProtection="1">
      <alignment horizontal="left" vertical="top" wrapText="1"/>
    </xf>
    <xf numFmtId="0" fontId="12" fillId="0" borderId="28" xfId="0" applyNumberFormat="1" applyFont="1" applyFill="1" applyBorder="1" applyAlignment="1" applyProtection="1">
      <alignment horizontal="center" vertical="top"/>
    </xf>
    <xf numFmtId="0" fontId="12" fillId="0" borderId="1" xfId="0" applyNumberFormat="1" applyFont="1" applyFill="1" applyBorder="1" applyAlignment="1" applyProtection="1">
      <alignment horizontal="center" vertical="top"/>
    </xf>
    <xf numFmtId="0" fontId="12" fillId="0" borderId="7" xfId="0" applyNumberFormat="1" applyFont="1" applyFill="1" applyBorder="1" applyAlignment="1" applyProtection="1">
      <alignment horizontal="left" vertical="top" wrapText="1"/>
    </xf>
    <xf numFmtId="0" fontId="12" fillId="0" borderId="13" xfId="0" applyNumberFormat="1" applyFont="1" applyFill="1" applyBorder="1" applyAlignment="1" applyProtection="1">
      <alignment horizontal="left" vertical="top" wrapText="1"/>
    </xf>
    <xf numFmtId="0" fontId="12" fillId="0" borderId="20" xfId="0" applyNumberFormat="1" applyFont="1" applyFill="1" applyBorder="1" applyAlignment="1" applyProtection="1">
      <alignment horizontal="left" vertical="top" wrapText="1"/>
    </xf>
    <xf numFmtId="0" fontId="12" fillId="0" borderId="27" xfId="0" applyNumberFormat="1" applyFont="1" applyFill="1" applyBorder="1" applyAlignment="1" applyProtection="1">
      <alignment horizontal="center" vertical="top"/>
    </xf>
    <xf numFmtId="0" fontId="8" fillId="0" borderId="5" xfId="0" applyNumberFormat="1" applyFont="1" applyFill="1" applyBorder="1" applyAlignment="1" applyProtection="1">
      <alignment horizontal="left" vertical="top"/>
    </xf>
    <xf numFmtId="0" fontId="8" fillId="0" borderId="6" xfId="0" applyNumberFormat="1" applyFont="1" applyFill="1" applyBorder="1" applyAlignment="1" applyProtection="1">
      <alignment horizontal="left" vertical="top"/>
    </xf>
    <xf numFmtId="0" fontId="5" fillId="0" borderId="19" xfId="0" applyNumberFormat="1" applyFont="1" applyFill="1" applyBorder="1" applyAlignment="1" applyProtection="1">
      <alignment horizontal="center" vertical="top"/>
    </xf>
    <xf numFmtId="0" fontId="5" fillId="0" borderId="13" xfId="0" applyNumberFormat="1" applyFont="1" applyFill="1" applyBorder="1" applyAlignment="1" applyProtection="1">
      <alignment horizontal="center" vertical="top"/>
    </xf>
    <xf numFmtId="0" fontId="5" fillId="0" borderId="20" xfId="0" applyNumberFormat="1" applyFont="1" applyFill="1" applyBorder="1" applyAlignment="1" applyProtection="1">
      <alignment horizontal="center" vertical="top"/>
    </xf>
    <xf numFmtId="0" fontId="45" fillId="0" borderId="44" xfId="1" applyFont="1" applyBorder="1" applyAlignment="1">
      <alignment horizontal="center" vertical="center"/>
    </xf>
    <xf numFmtId="0" fontId="45" fillId="0" borderId="1" xfId="1" applyFont="1" applyBorder="1" applyAlignment="1">
      <alignment horizontal="center" vertical="center"/>
    </xf>
    <xf numFmtId="0" fontId="45" fillId="0" borderId="45" xfId="1" applyFont="1" applyBorder="1" applyAlignment="1">
      <alignment horizontal="center" vertical="center"/>
    </xf>
    <xf numFmtId="0" fontId="45" fillId="0" borderId="2" xfId="1" applyFont="1" applyBorder="1" applyAlignment="1">
      <alignment horizontal="center" vertical="center"/>
    </xf>
    <xf numFmtId="49" fontId="45" fillId="0" borderId="40" xfId="1" applyNumberFormat="1" applyFont="1" applyBorder="1" applyAlignment="1">
      <alignment horizontal="center" vertical="top" wrapText="1"/>
    </xf>
    <xf numFmtId="49" fontId="45" fillId="0" borderId="12" xfId="1" applyNumberFormat="1" applyFont="1" applyBorder="1" applyAlignment="1">
      <alignment horizontal="center" vertical="top" wrapText="1"/>
    </xf>
    <xf numFmtId="0" fontId="45" fillId="0" borderId="0" xfId="1" applyFont="1" applyBorder="1" applyAlignment="1">
      <alignment horizontal="center" vertical="center" wrapText="1"/>
    </xf>
    <xf numFmtId="0" fontId="45" fillId="0" borderId="12" xfId="1" applyFont="1" applyBorder="1" applyAlignment="1">
      <alignment horizontal="center" vertical="center" wrapText="1"/>
    </xf>
  </cellXfs>
  <cellStyles count="28">
    <cellStyle name="Dziesiętny" xfId="24" builtinId="3"/>
    <cellStyle name="Dziesiętny 2" xfId="22" xr:uid="{00000000-0005-0000-0000-000001000000}"/>
    <cellStyle name="Normalny" xfId="0" builtinId="0"/>
    <cellStyle name="Normalny 2" xfId="1" xr:uid="{00000000-0005-0000-0000-000003000000}"/>
    <cellStyle name="Normalny 2 2" xfId="3" xr:uid="{00000000-0005-0000-0000-000004000000}"/>
    <cellStyle name="Normalny 2 3" xfId="9" xr:uid="{00000000-0005-0000-0000-000005000000}"/>
    <cellStyle name="Normalny 2 4" xfId="14" xr:uid="{00000000-0005-0000-0000-000006000000}"/>
    <cellStyle name="Normalny 2 5" xfId="17" xr:uid="{00000000-0005-0000-0000-000007000000}"/>
    <cellStyle name="Normalny 2 6" xfId="20" xr:uid="{00000000-0005-0000-0000-000008000000}"/>
    <cellStyle name="Normalny 3" xfId="2" xr:uid="{00000000-0005-0000-0000-000009000000}"/>
    <cellStyle name="Normalny 3 2" xfId="16" xr:uid="{00000000-0005-0000-0000-00000A000000}"/>
    <cellStyle name="Normalny 3 2 2" xfId="23" xr:uid="{00000000-0005-0000-0000-00000B000000}"/>
    <cellStyle name="Normalny 3 3" xfId="19" xr:uid="{00000000-0005-0000-0000-00000C000000}"/>
    <cellStyle name="Normalny 39" xfId="6" xr:uid="{00000000-0005-0000-0000-00000D000000}"/>
    <cellStyle name="Normalny 39 2" xfId="15" xr:uid="{00000000-0005-0000-0000-00000E000000}"/>
    <cellStyle name="Normalny 4" xfId="4" xr:uid="{00000000-0005-0000-0000-00000F000000}"/>
    <cellStyle name="Normalny 5" xfId="5" xr:uid="{00000000-0005-0000-0000-000010000000}"/>
    <cellStyle name="Normalny 6" xfId="13" xr:uid="{00000000-0005-0000-0000-000011000000}"/>
    <cellStyle name="Normalny 6 2" xfId="27" xr:uid="{73ADA40F-E25D-4C2B-AD40-6862DA4DBB87}"/>
    <cellStyle name="Normalny 7" xfId="18" xr:uid="{00000000-0005-0000-0000-000012000000}"/>
    <cellStyle name="Normalny 8" xfId="25" xr:uid="{BC7D865E-9F2A-483A-AE41-2717D7E16CB3}"/>
    <cellStyle name="Normalny 9 2" xfId="7" xr:uid="{00000000-0005-0000-0000-000013000000}"/>
    <cellStyle name="Normalny_L06_48+540-59+697_przedmiar nr 10" xfId="21" xr:uid="{00000000-0005-0000-0000-000014000000}"/>
    <cellStyle name="Normalny_S02_2+750-6+100_Mikołajów-Popowice_przedmiar nr10_26 czerwca 2009" xfId="11" xr:uid="{00000000-0005-0000-0000-000015000000}"/>
    <cellStyle name="Normalny_S06_35+300-38+200_Skokowa_przedmiar nr10" xfId="12" xr:uid="{00000000-0005-0000-0000-000016000000}"/>
    <cellStyle name="Normalny_SL_KOSZT_Dobr_1 2" xfId="10" xr:uid="{00000000-0005-0000-0000-000017000000}"/>
    <cellStyle name="Normalny_SL_KOSZT_Dobr_1 2_KO_OBIEKTY" xfId="8" xr:uid="{00000000-0005-0000-0000-000018000000}"/>
    <cellStyle name="Walutowy 2" xfId="26" xr:uid="{94DEDE37-E972-4603-B31E-1247C02E9BE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</xdr:row>
          <xdr:rowOff>289560</xdr:rowOff>
        </xdr:from>
        <xdr:to>
          <xdr:col>8</xdr:col>
          <xdr:colOff>0</xdr:colOff>
          <xdr:row>6</xdr:row>
          <xdr:rowOff>38100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8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pl-PL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Ukryj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8</xdr:row>
          <xdr:rowOff>175260</xdr:rowOff>
        </xdr:from>
        <xdr:to>
          <xdr:col>8</xdr:col>
          <xdr:colOff>0</xdr:colOff>
          <xdr:row>9</xdr:row>
          <xdr:rowOff>0</xdr:rowOff>
        </xdr:to>
        <xdr:sp macro="" textlink="">
          <xdr:nvSpPr>
            <xdr:cNvPr id="5122" name="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8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pl-PL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Odkryj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</xdr:row>
          <xdr:rowOff>289560</xdr:rowOff>
        </xdr:from>
        <xdr:to>
          <xdr:col>8</xdr:col>
          <xdr:colOff>0</xdr:colOff>
          <xdr:row>6</xdr:row>
          <xdr:rowOff>38100</xdr:rowOff>
        </xdr:to>
        <xdr:sp macro="" textlink="">
          <xdr:nvSpPr>
            <xdr:cNvPr id="5123" name="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8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pl-PL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Ukryj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8</xdr:row>
          <xdr:rowOff>175260</xdr:rowOff>
        </xdr:from>
        <xdr:to>
          <xdr:col>8</xdr:col>
          <xdr:colOff>0</xdr:colOff>
          <xdr:row>9</xdr:row>
          <xdr:rowOff>0</xdr:rowOff>
        </xdr:to>
        <xdr:sp macro="" textlink="">
          <xdr:nvSpPr>
            <xdr:cNvPr id="5124" name="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8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pl-PL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Odkryj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</xdr:row>
          <xdr:rowOff>289560</xdr:rowOff>
        </xdr:from>
        <xdr:to>
          <xdr:col>8</xdr:col>
          <xdr:colOff>0</xdr:colOff>
          <xdr:row>6</xdr:row>
          <xdr:rowOff>38100</xdr:rowOff>
        </xdr:to>
        <xdr:sp macro="" textlink="">
          <xdr:nvSpPr>
            <xdr:cNvPr id="5125" name="Button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8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pl-PL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Ukryj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</xdr:row>
          <xdr:rowOff>289560</xdr:rowOff>
        </xdr:from>
        <xdr:to>
          <xdr:col>8</xdr:col>
          <xdr:colOff>0</xdr:colOff>
          <xdr:row>6</xdr:row>
          <xdr:rowOff>38100</xdr:rowOff>
        </xdr:to>
        <xdr:sp macro="" textlink="">
          <xdr:nvSpPr>
            <xdr:cNvPr id="5127" name="Button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8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pl-PL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Ukryj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50</xdr:row>
          <xdr:rowOff>0</xdr:rowOff>
        </xdr:from>
        <xdr:to>
          <xdr:col>8</xdr:col>
          <xdr:colOff>0</xdr:colOff>
          <xdr:row>50</xdr:row>
          <xdr:rowOff>0</xdr:rowOff>
        </xdr:to>
        <xdr:sp macro="" textlink="">
          <xdr:nvSpPr>
            <xdr:cNvPr id="5133" name="Button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8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pl-PL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Ukryj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50</xdr:row>
          <xdr:rowOff>0</xdr:rowOff>
        </xdr:from>
        <xdr:to>
          <xdr:col>8</xdr:col>
          <xdr:colOff>0</xdr:colOff>
          <xdr:row>50</xdr:row>
          <xdr:rowOff>0</xdr:rowOff>
        </xdr:to>
        <xdr:sp macro="" textlink="">
          <xdr:nvSpPr>
            <xdr:cNvPr id="5134" name="Button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8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pl-PL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Ukryj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50</xdr:row>
          <xdr:rowOff>0</xdr:rowOff>
        </xdr:from>
        <xdr:to>
          <xdr:col>8</xdr:col>
          <xdr:colOff>0</xdr:colOff>
          <xdr:row>50</xdr:row>
          <xdr:rowOff>0</xdr:rowOff>
        </xdr:to>
        <xdr:sp macro="" textlink="">
          <xdr:nvSpPr>
            <xdr:cNvPr id="5135" name="Button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8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pl-PL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Ukryj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50</xdr:row>
          <xdr:rowOff>0</xdr:rowOff>
        </xdr:from>
        <xdr:to>
          <xdr:col>8</xdr:col>
          <xdr:colOff>0</xdr:colOff>
          <xdr:row>50</xdr:row>
          <xdr:rowOff>0</xdr:rowOff>
        </xdr:to>
        <xdr:sp macro="" textlink="">
          <xdr:nvSpPr>
            <xdr:cNvPr id="5136" name="Button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8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pl-PL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Ukryj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17086%20-%20Clip\KO\05.02.2019\BT601_08.%20Obiekty%20in&#380;\CLIP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K\AECOM\E75\Przedmiar_kosztorys\Przedmiar_wz&#243;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2_wiadukt kolejowy_109,988"/>
      <sheetName val="CLIP"/>
    </sheetNames>
    <definedNames>
      <definedName name="HideRows"/>
      <definedName name="UnhideRows"/>
    </defined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zór"/>
      <sheetName val="Przedmiar_wzór"/>
    </sheetNames>
    <definedNames>
      <definedName name="HideRows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view="pageBreakPreview" zoomScale="115" zoomScaleNormal="100" zoomScaleSheetLayoutView="115" workbookViewId="0">
      <selection activeCell="D37" sqref="D37"/>
    </sheetView>
  </sheetViews>
  <sheetFormatPr defaultRowHeight="14.4"/>
  <cols>
    <col min="1" max="1" width="13.44140625" customWidth="1"/>
    <col min="7" max="7" width="11.88671875" customWidth="1"/>
  </cols>
  <sheetData>
    <row r="1" spans="1:7">
      <c r="A1" s="114"/>
      <c r="B1" s="115"/>
      <c r="C1" s="115"/>
      <c r="D1" s="114"/>
      <c r="E1" s="114"/>
      <c r="F1" s="115"/>
      <c r="G1" s="115"/>
    </row>
    <row r="2" spans="1:7">
      <c r="A2" s="116"/>
      <c r="B2" s="117"/>
      <c r="C2" s="117"/>
      <c r="D2" s="118"/>
      <c r="E2" s="118"/>
      <c r="F2" s="115"/>
      <c r="G2" s="114"/>
    </row>
    <row r="3" spans="1:7">
      <c r="A3" s="114"/>
      <c r="B3" s="115"/>
      <c r="C3" s="115"/>
      <c r="D3" s="118"/>
      <c r="E3" s="118"/>
      <c r="F3" s="115"/>
      <c r="G3" s="119"/>
    </row>
    <row r="4" spans="1:7" ht="20.399999999999999">
      <c r="A4" s="302"/>
      <c r="B4" s="302"/>
      <c r="C4" s="302"/>
      <c r="D4" s="302"/>
      <c r="E4" s="302"/>
      <c r="F4" s="302"/>
      <c r="G4" s="302"/>
    </row>
    <row r="5" spans="1:7">
      <c r="A5" s="114"/>
      <c r="B5" s="114"/>
      <c r="C5" s="303"/>
      <c r="D5" s="303"/>
      <c r="E5" s="114"/>
      <c r="F5" s="115"/>
      <c r="G5" s="115"/>
    </row>
    <row r="6" spans="1:7">
      <c r="A6" s="114"/>
      <c r="B6" s="114"/>
      <c r="C6" s="303"/>
      <c r="D6" s="303"/>
      <c r="E6" s="114"/>
      <c r="F6" s="115"/>
      <c r="G6" s="115"/>
    </row>
    <row r="7" spans="1:7" ht="18">
      <c r="A7" s="120"/>
      <c r="B7" s="121"/>
      <c r="C7" s="122"/>
      <c r="D7" s="123"/>
      <c r="E7" s="120"/>
      <c r="F7" s="121"/>
      <c r="G7" s="121"/>
    </row>
    <row r="8" spans="1:7" ht="18">
      <c r="A8" s="120"/>
      <c r="B8" s="121"/>
      <c r="C8" s="122"/>
      <c r="D8" s="123"/>
      <c r="E8" s="120"/>
      <c r="F8" s="121"/>
      <c r="G8" s="121"/>
    </row>
    <row r="9" spans="1:7">
      <c r="A9" s="118"/>
      <c r="B9" s="115"/>
      <c r="C9" s="117"/>
      <c r="D9" s="118"/>
      <c r="E9" s="114"/>
      <c r="F9" s="115"/>
      <c r="G9" s="115"/>
    </row>
    <row r="10" spans="1:7">
      <c r="A10" s="118"/>
      <c r="B10" s="117"/>
      <c r="C10" s="117"/>
      <c r="D10" s="114"/>
      <c r="E10" s="114"/>
      <c r="F10" s="115"/>
      <c r="G10" s="115"/>
    </row>
    <row r="11" spans="1:7">
      <c r="A11" s="118"/>
      <c r="B11" s="117"/>
      <c r="C11" s="117"/>
      <c r="D11" s="114"/>
      <c r="E11" s="114"/>
      <c r="F11" s="124"/>
      <c r="G11" s="115"/>
    </row>
    <row r="12" spans="1:7">
      <c r="A12" s="118"/>
      <c r="B12" s="115"/>
      <c r="C12" s="115"/>
      <c r="D12" s="114"/>
      <c r="E12" s="114"/>
      <c r="F12" s="124"/>
      <c r="G12" s="115"/>
    </row>
    <row r="13" spans="1:7">
      <c r="A13" s="304" t="s">
        <v>670</v>
      </c>
      <c r="B13" s="305"/>
      <c r="C13" s="305"/>
      <c r="D13" s="305"/>
      <c r="E13" s="305"/>
      <c r="F13" s="305"/>
      <c r="G13" s="305"/>
    </row>
    <row r="14" spans="1:7">
      <c r="A14" s="305"/>
      <c r="B14" s="305"/>
      <c r="C14" s="305"/>
      <c r="D14" s="305"/>
      <c r="E14" s="305"/>
      <c r="F14" s="305"/>
      <c r="G14" s="305"/>
    </row>
    <row r="15" spans="1:7">
      <c r="A15" s="305"/>
      <c r="B15" s="305"/>
      <c r="C15" s="305"/>
      <c r="D15" s="305"/>
      <c r="E15" s="305"/>
      <c r="F15" s="305"/>
      <c r="G15" s="305"/>
    </row>
    <row r="16" spans="1:7">
      <c r="A16" s="118"/>
      <c r="B16" s="115"/>
      <c r="C16" s="115"/>
      <c r="D16" s="114"/>
      <c r="E16" s="119"/>
      <c r="F16" s="115"/>
      <c r="G16" s="115"/>
    </row>
    <row r="17" spans="1:7">
      <c r="A17" s="118"/>
      <c r="B17" s="125"/>
      <c r="C17" s="115"/>
      <c r="D17" s="114"/>
      <c r="E17" s="119"/>
      <c r="F17" s="115"/>
      <c r="G17" s="115"/>
    </row>
    <row r="18" spans="1:7">
      <c r="A18" s="118"/>
      <c r="B18" s="115"/>
      <c r="C18" s="115"/>
      <c r="D18" s="114"/>
      <c r="E18" s="114"/>
      <c r="F18" s="115"/>
      <c r="G18" s="115"/>
    </row>
    <row r="19" spans="1:7">
      <c r="A19" s="118"/>
      <c r="B19" s="125"/>
      <c r="C19" s="115"/>
      <c r="D19" s="114"/>
      <c r="E19" s="114"/>
      <c r="F19" s="115"/>
      <c r="G19" s="115"/>
    </row>
    <row r="20" spans="1:7">
      <c r="A20" s="118"/>
      <c r="B20" s="115"/>
      <c r="C20" s="115"/>
      <c r="D20" s="114"/>
      <c r="E20" s="114"/>
      <c r="F20" s="115"/>
      <c r="G20" s="115"/>
    </row>
    <row r="21" spans="1:7" ht="21" customHeight="1">
      <c r="A21" s="306" t="s">
        <v>473</v>
      </c>
      <c r="B21" s="307"/>
      <c r="C21" s="307"/>
      <c r="D21" s="307"/>
      <c r="E21" s="307"/>
      <c r="F21" s="307"/>
      <c r="G21" s="307"/>
    </row>
    <row r="22" spans="1:7" ht="20.399999999999999">
      <c r="A22" s="308" t="s">
        <v>474</v>
      </c>
      <c r="B22" s="308"/>
      <c r="C22" s="308"/>
      <c r="D22" s="308"/>
      <c r="E22" s="308"/>
      <c r="F22" s="308"/>
      <c r="G22" s="308"/>
    </row>
    <row r="23" spans="1:7">
      <c r="A23" s="118"/>
      <c r="B23" s="115"/>
      <c r="C23" s="115"/>
      <c r="D23" s="114"/>
      <c r="E23" s="114"/>
      <c r="F23" s="115"/>
      <c r="G23" s="115"/>
    </row>
    <row r="24" spans="1:7">
      <c r="A24" s="118"/>
      <c r="B24" s="117"/>
      <c r="C24" s="117"/>
      <c r="D24" s="118"/>
      <c r="E24" s="118"/>
      <c r="F24" s="126"/>
      <c r="G24" s="115"/>
    </row>
    <row r="25" spans="1:7">
      <c r="A25" s="118"/>
      <c r="B25" s="117"/>
      <c r="C25" s="117"/>
      <c r="D25" s="118"/>
      <c r="E25" s="118"/>
      <c r="F25" s="126"/>
      <c r="G25" s="115"/>
    </row>
    <row r="26" spans="1:7">
      <c r="A26" s="118"/>
      <c r="B26" s="115"/>
      <c r="C26" s="115"/>
      <c r="D26" s="114"/>
      <c r="E26" s="114"/>
      <c r="F26" s="124"/>
      <c r="G26" s="115"/>
    </row>
    <row r="27" spans="1:7">
      <c r="A27" s="118"/>
      <c r="B27" s="117"/>
      <c r="C27" s="117"/>
      <c r="D27" s="114"/>
      <c r="E27" s="114"/>
      <c r="F27" s="124"/>
      <c r="G27" s="115"/>
    </row>
    <row r="28" spans="1:7">
      <c r="A28" s="118"/>
      <c r="B28" s="117"/>
      <c r="C28" s="117"/>
      <c r="D28" s="114"/>
      <c r="E28" s="114"/>
      <c r="F28" s="115"/>
      <c r="G28" s="115"/>
    </row>
    <row r="29" spans="1:7">
      <c r="A29" s="118"/>
      <c r="B29" s="115"/>
      <c r="C29" s="115"/>
      <c r="D29" s="114"/>
      <c r="E29" s="114"/>
      <c r="F29" s="115"/>
      <c r="G29" s="115"/>
    </row>
    <row r="30" spans="1:7">
      <c r="A30" s="118"/>
      <c r="B30" s="117"/>
      <c r="C30" s="297"/>
      <c r="D30" s="297"/>
      <c r="E30" s="297"/>
      <c r="F30" s="297"/>
      <c r="G30" s="297"/>
    </row>
    <row r="31" spans="1:7">
      <c r="A31" s="114"/>
      <c r="B31" s="115"/>
      <c r="C31" s="115"/>
      <c r="D31" s="114"/>
      <c r="E31" s="114"/>
      <c r="F31" s="115"/>
      <c r="G31" s="115"/>
    </row>
    <row r="32" spans="1:7">
      <c r="A32" s="114"/>
      <c r="B32" s="115"/>
      <c r="C32" s="115"/>
      <c r="D32" s="114"/>
      <c r="E32" s="114"/>
      <c r="F32" s="115"/>
      <c r="G32" s="115"/>
    </row>
    <row r="33" spans="1:8">
      <c r="A33" s="114"/>
      <c r="B33" s="115"/>
      <c r="C33" s="115"/>
      <c r="D33" s="114"/>
      <c r="E33" s="114"/>
      <c r="F33" s="115"/>
      <c r="G33" s="115"/>
    </row>
    <row r="34" spans="1:8" ht="40.5" customHeight="1">
      <c r="A34" s="298" t="s">
        <v>671</v>
      </c>
      <c r="B34" s="299"/>
      <c r="C34" s="299"/>
      <c r="D34" s="299"/>
      <c r="E34" s="299"/>
      <c r="F34" s="299"/>
      <c r="G34" s="299"/>
      <c r="H34" s="299"/>
    </row>
    <row r="35" spans="1:8">
      <c r="A35" s="300" t="s">
        <v>634</v>
      </c>
      <c r="B35" s="301"/>
      <c r="C35" s="301"/>
      <c r="D35" s="301"/>
      <c r="E35" s="301"/>
      <c r="F35" s="301"/>
      <c r="G35" s="301"/>
      <c r="H35" s="301"/>
    </row>
    <row r="36" spans="1:8">
      <c r="A36" s="114"/>
      <c r="B36" s="115"/>
      <c r="C36" s="115"/>
      <c r="D36" s="114"/>
      <c r="E36" s="114"/>
      <c r="F36" s="115"/>
      <c r="G36" s="115"/>
    </row>
    <row r="37" spans="1:8">
      <c r="A37" s="114"/>
      <c r="B37" s="115"/>
      <c r="C37" s="115"/>
      <c r="D37" s="114"/>
      <c r="E37" s="114"/>
      <c r="F37" s="115"/>
      <c r="G37" s="115"/>
    </row>
    <row r="38" spans="1:8">
      <c r="A38" s="114"/>
      <c r="B38" s="115"/>
      <c r="C38" s="115"/>
      <c r="D38" s="114"/>
      <c r="E38" s="114"/>
      <c r="F38" s="115"/>
      <c r="G38" s="115"/>
    </row>
    <row r="39" spans="1:8">
      <c r="A39" s="114"/>
      <c r="B39" s="115"/>
      <c r="C39" s="115"/>
      <c r="D39" s="114"/>
      <c r="E39" s="114"/>
      <c r="F39" s="115"/>
      <c r="G39" s="115"/>
    </row>
    <row r="40" spans="1:8">
      <c r="A40" s="114"/>
      <c r="B40" s="115"/>
      <c r="C40" s="115"/>
      <c r="D40" s="114"/>
      <c r="E40" s="114"/>
      <c r="F40" s="115"/>
      <c r="G40" s="115"/>
    </row>
    <row r="41" spans="1:8">
      <c r="A41" s="114"/>
      <c r="B41" s="115"/>
      <c r="C41" s="115"/>
      <c r="D41" s="114"/>
      <c r="E41" s="114"/>
      <c r="F41" s="115"/>
      <c r="G41" s="115"/>
    </row>
    <row r="42" spans="1:8">
      <c r="A42" s="114"/>
      <c r="B42" s="115"/>
      <c r="C42" s="115"/>
      <c r="D42" s="114"/>
      <c r="E42" s="114"/>
      <c r="F42" s="115"/>
      <c r="G42" s="115"/>
    </row>
    <row r="43" spans="1:8">
      <c r="A43" s="114"/>
      <c r="B43" s="115"/>
      <c r="C43" s="115"/>
      <c r="D43" s="114"/>
      <c r="E43" s="114"/>
      <c r="F43" s="115"/>
      <c r="G43" s="115"/>
    </row>
    <row r="44" spans="1:8">
      <c r="A44" s="114"/>
      <c r="B44" s="115"/>
      <c r="C44" s="115"/>
      <c r="D44" s="114"/>
      <c r="E44" s="114"/>
      <c r="F44" s="115"/>
      <c r="G44" s="115"/>
    </row>
    <row r="45" spans="1:8">
      <c r="A45" s="114"/>
      <c r="B45" s="115"/>
      <c r="C45" s="115"/>
      <c r="D45" s="114"/>
      <c r="E45" s="114"/>
      <c r="F45" s="115"/>
      <c r="G45" s="115"/>
    </row>
    <row r="46" spans="1:8">
      <c r="A46" s="114"/>
      <c r="B46" s="115"/>
      <c r="C46" s="115"/>
      <c r="D46" s="114"/>
      <c r="E46" s="114"/>
      <c r="F46" s="115"/>
      <c r="G46" s="115"/>
    </row>
    <row r="47" spans="1:8">
      <c r="A47" s="114"/>
      <c r="B47" s="115"/>
      <c r="C47" s="115"/>
      <c r="D47" s="114"/>
      <c r="E47" s="114"/>
      <c r="F47" s="115"/>
      <c r="G47" s="115"/>
    </row>
    <row r="48" spans="1:8">
      <c r="A48" s="114"/>
      <c r="B48" s="117"/>
      <c r="C48" s="117"/>
      <c r="D48" s="118"/>
      <c r="E48" s="118"/>
      <c r="F48" s="115"/>
      <c r="G48" s="114"/>
    </row>
  </sheetData>
  <mergeCells count="9">
    <mergeCell ref="C30:G30"/>
    <mergeCell ref="A34:H34"/>
    <mergeCell ref="A35:H35"/>
    <mergeCell ref="A4:G4"/>
    <mergeCell ref="C5:D5"/>
    <mergeCell ref="C6:D6"/>
    <mergeCell ref="A13:G15"/>
    <mergeCell ref="A21:G21"/>
    <mergeCell ref="A22:G2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B1090-DCAA-4498-8A5B-7B6965EADC56}">
  <dimension ref="B2:D13"/>
  <sheetViews>
    <sheetView tabSelected="1" workbookViewId="0">
      <selection activeCell="D7" sqref="D7"/>
    </sheetView>
  </sheetViews>
  <sheetFormatPr defaultRowHeight="14.4"/>
  <cols>
    <col min="3" max="3" width="35.44140625" bestFit="1" customWidth="1"/>
  </cols>
  <sheetData>
    <row r="2" spans="2:4">
      <c r="B2" s="460" t="s">
        <v>635</v>
      </c>
      <c r="C2" s="460"/>
      <c r="D2" s="460"/>
    </row>
    <row r="3" spans="2:4" ht="15" thickBot="1">
      <c r="B3" s="461"/>
      <c r="C3" s="461"/>
      <c r="D3" s="461"/>
    </row>
    <row r="4" spans="2:4" ht="15.6">
      <c r="B4" s="454" t="s">
        <v>636</v>
      </c>
      <c r="C4" s="456" t="s">
        <v>637</v>
      </c>
      <c r="D4" s="230" t="s">
        <v>638</v>
      </c>
    </row>
    <row r="5" spans="2:4" ht="15.6">
      <c r="B5" s="455"/>
      <c r="C5" s="457"/>
      <c r="D5" s="231" t="s">
        <v>639</v>
      </c>
    </row>
    <row r="6" spans="2:4" ht="15.6">
      <c r="B6" s="233" t="s">
        <v>640</v>
      </c>
      <c r="C6" s="232" t="s">
        <v>644</v>
      </c>
      <c r="D6" s="234">
        <f>'01. UKŁAD TOROWY'!G53</f>
        <v>0</v>
      </c>
    </row>
    <row r="7" spans="2:4" s="111" customFormat="1" ht="15.6">
      <c r="B7" s="233" t="s">
        <v>642</v>
      </c>
      <c r="C7" s="232" t="s">
        <v>641</v>
      </c>
      <c r="D7" s="234">
        <f>'02. UKŁAD DROGOWY'!G35</f>
        <v>0</v>
      </c>
    </row>
    <row r="8" spans="2:4" s="111" customFormat="1" ht="15.6">
      <c r="B8" s="233" t="s">
        <v>645</v>
      </c>
      <c r="C8" s="232" t="s">
        <v>649</v>
      </c>
      <c r="D8" s="234">
        <f>'03.1 ODWODNIENIE'!G37+'03.2 ODWODNIENIE T.611'!G26</f>
        <v>0</v>
      </c>
    </row>
    <row r="9" spans="2:4" s="111" customFormat="1" ht="15.6">
      <c r="B9" s="233" t="s">
        <v>646</v>
      </c>
      <c r="C9" s="232" t="s">
        <v>650</v>
      </c>
      <c r="D9" s="234">
        <f>'04. SIEĆ TRAKCYJNA'!G84</f>
        <v>0</v>
      </c>
    </row>
    <row r="10" spans="2:4" s="111" customFormat="1" ht="15.6">
      <c r="B10" s="233" t="s">
        <v>647</v>
      </c>
      <c r="C10" s="232" t="s">
        <v>651</v>
      </c>
      <c r="D10" s="234">
        <f>'05. ELEKTROENERGETYKA'!G216</f>
        <v>0</v>
      </c>
    </row>
    <row r="11" spans="2:4" s="111" customFormat="1" ht="15.6">
      <c r="B11" s="233" t="s">
        <v>648</v>
      </c>
      <c r="C11" s="232" t="s">
        <v>652</v>
      </c>
      <c r="D11" s="234">
        <f>'06. TELETECHNIKA'!G21</f>
        <v>0</v>
      </c>
    </row>
    <row r="12" spans="2:4" s="111" customFormat="1" ht="15.6">
      <c r="B12" s="233" t="s">
        <v>653</v>
      </c>
      <c r="C12" s="232" t="s">
        <v>654</v>
      </c>
      <c r="D12" s="234">
        <f>'07. OBIEKTY INŻYNIERYJNE'!$G$72</f>
        <v>0</v>
      </c>
    </row>
    <row r="13" spans="2:4" ht="16.2" thickBot="1">
      <c r="B13" s="458" t="s">
        <v>643</v>
      </c>
      <c r="C13" s="459"/>
      <c r="D13" s="235">
        <v>0</v>
      </c>
    </row>
  </sheetData>
  <mergeCells count="4">
    <mergeCell ref="B4:B5"/>
    <mergeCell ref="C4:C5"/>
    <mergeCell ref="B13:C13"/>
    <mergeCell ref="B2:D3"/>
  </mergeCells>
  <phoneticPr fontId="4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3"/>
  <sheetViews>
    <sheetView view="pageBreakPreview" topLeftCell="A4" zoomScaleNormal="100" zoomScaleSheetLayoutView="100" workbookViewId="0">
      <selection activeCell="C15" sqref="C15:G15"/>
    </sheetView>
  </sheetViews>
  <sheetFormatPr defaultRowHeight="14.4"/>
  <cols>
    <col min="1" max="1" width="6.44140625" customWidth="1"/>
    <col min="2" max="2" width="8.6640625" customWidth="1"/>
    <col min="3" max="3" width="41.6640625" customWidth="1"/>
    <col min="4" max="4" width="9.6640625" customWidth="1"/>
    <col min="5" max="5" width="7.6640625" customWidth="1"/>
    <col min="6" max="6" width="11.6640625" customWidth="1"/>
    <col min="7" max="7" width="15.6640625" customWidth="1"/>
    <col min="8" max="8" width="11.109375" customWidth="1"/>
    <col min="9" max="9" width="9.109375" customWidth="1"/>
  </cols>
  <sheetData>
    <row r="1" spans="1:7">
      <c r="A1" s="1"/>
      <c r="B1" s="1"/>
      <c r="C1" s="22"/>
      <c r="D1" s="22"/>
      <c r="E1" s="22"/>
      <c r="F1" s="22"/>
      <c r="G1" s="22"/>
    </row>
    <row r="2" spans="1:7">
      <c r="A2" s="1"/>
      <c r="B2" s="1"/>
      <c r="C2" s="1"/>
      <c r="D2" s="1"/>
      <c r="E2" s="1"/>
      <c r="F2" s="2"/>
      <c r="G2" s="2"/>
    </row>
    <row r="3" spans="1:7" ht="15.6">
      <c r="A3" s="315" t="s">
        <v>514</v>
      </c>
      <c r="B3" s="315"/>
      <c r="C3" s="315"/>
      <c r="D3" s="315"/>
      <c r="E3" s="315"/>
      <c r="F3" s="315"/>
      <c r="G3" s="315"/>
    </row>
    <row r="4" spans="1:7" ht="15.6">
      <c r="A4" s="3"/>
      <c r="B4" s="1"/>
      <c r="C4" s="1"/>
      <c r="D4" s="1"/>
      <c r="E4" s="1"/>
      <c r="F4" s="2"/>
      <c r="G4" s="2"/>
    </row>
    <row r="5" spans="1:7" ht="15" thickBot="1">
      <c r="A5" s="1"/>
      <c r="B5" s="1"/>
      <c r="C5" s="2"/>
      <c r="D5" s="1"/>
      <c r="E5" s="1"/>
      <c r="F5" s="2"/>
      <c r="G5" s="2"/>
    </row>
    <row r="6" spans="1:7" ht="27.6">
      <c r="A6" s="4" t="s">
        <v>9</v>
      </c>
      <c r="B6" s="5" t="s">
        <v>16</v>
      </c>
      <c r="C6" s="6" t="s">
        <v>15</v>
      </c>
      <c r="D6" s="6" t="s">
        <v>17</v>
      </c>
      <c r="E6" s="6" t="s">
        <v>0</v>
      </c>
      <c r="F6" s="5" t="s">
        <v>19</v>
      </c>
      <c r="G6" s="7" t="s">
        <v>20</v>
      </c>
    </row>
    <row r="7" spans="1:7">
      <c r="A7" s="8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10">
        <v>7</v>
      </c>
    </row>
    <row r="8" spans="1:7">
      <c r="A8" s="309"/>
      <c r="B8" s="310"/>
      <c r="C8" s="310"/>
      <c r="D8" s="310"/>
      <c r="E8" s="310"/>
      <c r="F8" s="310"/>
      <c r="G8" s="311"/>
    </row>
    <row r="9" spans="1:7">
      <c r="A9" s="8" t="s">
        <v>317</v>
      </c>
      <c r="B9" s="11"/>
      <c r="C9" s="316" t="s">
        <v>21</v>
      </c>
      <c r="D9" s="317"/>
      <c r="E9" s="317"/>
      <c r="F9" s="317"/>
      <c r="G9" s="318"/>
    </row>
    <row r="10" spans="1:7" ht="46.5" customHeight="1">
      <c r="A10" s="12" t="s">
        <v>273</v>
      </c>
      <c r="B10" s="29" t="s">
        <v>260</v>
      </c>
      <c r="C10" s="27" t="s">
        <v>477</v>
      </c>
      <c r="D10" s="13" t="s">
        <v>1</v>
      </c>
      <c r="E10" s="14">
        <v>0.13300000000000001</v>
      </c>
      <c r="F10" s="15"/>
      <c r="G10" s="16">
        <f>E10*F10</f>
        <v>0</v>
      </c>
    </row>
    <row r="11" spans="1:7" ht="38.25" customHeight="1">
      <c r="A11" s="12" t="s">
        <v>274</v>
      </c>
      <c r="B11" s="29" t="s">
        <v>260</v>
      </c>
      <c r="C11" s="35" t="s">
        <v>261</v>
      </c>
      <c r="D11" s="13" t="s">
        <v>11</v>
      </c>
      <c r="E11" s="17">
        <v>2</v>
      </c>
      <c r="F11" s="15"/>
      <c r="G11" s="16">
        <f t="shared" ref="G11:G12" si="0">E11*F11</f>
        <v>0</v>
      </c>
    </row>
    <row r="12" spans="1:7" ht="37.5" customHeight="1">
      <c r="A12" s="12" t="s">
        <v>275</v>
      </c>
      <c r="B12" s="29" t="s">
        <v>260</v>
      </c>
      <c r="C12" s="35" t="s">
        <v>262</v>
      </c>
      <c r="D12" s="13" t="s">
        <v>11</v>
      </c>
      <c r="E12" s="17">
        <v>4</v>
      </c>
      <c r="F12" s="15"/>
      <c r="G12" s="16">
        <f t="shared" si="0"/>
        <v>0</v>
      </c>
    </row>
    <row r="13" spans="1:7">
      <c r="A13" s="319" t="s">
        <v>22</v>
      </c>
      <c r="B13" s="320"/>
      <c r="C13" s="320"/>
      <c r="D13" s="320"/>
      <c r="E13" s="320"/>
      <c r="F13" s="321"/>
      <c r="G13" s="113">
        <f>SUM(G10:G12)</f>
        <v>0</v>
      </c>
    </row>
    <row r="14" spans="1:7">
      <c r="A14" s="312"/>
      <c r="B14" s="313"/>
      <c r="C14" s="313"/>
      <c r="D14" s="313"/>
      <c r="E14" s="313"/>
      <c r="F14" s="313"/>
      <c r="G14" s="314"/>
    </row>
    <row r="15" spans="1:7">
      <c r="A15" s="112" t="s">
        <v>318</v>
      </c>
      <c r="B15" s="142"/>
      <c r="C15" s="316" t="s">
        <v>3</v>
      </c>
      <c r="D15" s="317"/>
      <c r="E15" s="317"/>
      <c r="F15" s="317"/>
      <c r="G15" s="318"/>
    </row>
    <row r="16" spans="1:7">
      <c r="A16" s="112"/>
      <c r="B16" s="142"/>
      <c r="C16" s="139" t="s">
        <v>263</v>
      </c>
      <c r="D16" s="140"/>
      <c r="E16" s="140"/>
      <c r="F16" s="140"/>
      <c r="G16" s="141"/>
    </row>
    <row r="17" spans="1:11" ht="28.5" customHeight="1">
      <c r="A17" s="12" t="s">
        <v>276</v>
      </c>
      <c r="B17" s="29" t="s">
        <v>260</v>
      </c>
      <c r="C17" s="35" t="s">
        <v>23</v>
      </c>
      <c r="D17" s="13" t="s">
        <v>1</v>
      </c>
      <c r="E17" s="17">
        <v>6.7779999999999996</v>
      </c>
      <c r="F17" s="15"/>
      <c r="G17" s="16">
        <f>F17*E17</f>
        <v>0</v>
      </c>
    </row>
    <row r="18" spans="1:11" ht="56.4" customHeight="1">
      <c r="A18" s="12" t="s">
        <v>277</v>
      </c>
      <c r="B18" s="29" t="s">
        <v>260</v>
      </c>
      <c r="C18" s="147" t="s">
        <v>297</v>
      </c>
      <c r="D18" s="13" t="s">
        <v>2</v>
      </c>
      <c r="E18" s="13">
        <f>14500*0.3</f>
        <v>4350</v>
      </c>
      <c r="F18" s="15"/>
      <c r="G18" s="16">
        <f t="shared" ref="G18:G20" si="1">F18*E18</f>
        <v>0</v>
      </c>
      <c r="H18" s="143"/>
      <c r="J18" s="1"/>
      <c r="K18" s="1"/>
    </row>
    <row r="19" spans="1:11" ht="54.75" customHeight="1">
      <c r="A19" s="12" t="s">
        <v>278</v>
      </c>
      <c r="B19" s="29" t="s">
        <v>260</v>
      </c>
      <c r="C19" s="35" t="s">
        <v>264</v>
      </c>
      <c r="D19" s="19" t="s">
        <v>2</v>
      </c>
      <c r="E19" s="17">
        <v>13432</v>
      </c>
      <c r="F19" s="15"/>
      <c r="G19" s="16">
        <f t="shared" si="1"/>
        <v>0</v>
      </c>
      <c r="H19" s="144"/>
    </row>
    <row r="20" spans="1:11" ht="16.2" customHeight="1">
      <c r="A20" s="28" t="s">
        <v>279</v>
      </c>
      <c r="B20" s="29" t="s">
        <v>260</v>
      </c>
      <c r="C20" s="35" t="s">
        <v>425</v>
      </c>
      <c r="D20" s="13" t="s">
        <v>4</v>
      </c>
      <c r="E20" s="17">
        <v>11950</v>
      </c>
      <c r="F20" s="15"/>
      <c r="G20" s="16">
        <f t="shared" si="1"/>
        <v>0</v>
      </c>
      <c r="H20" s="145"/>
    </row>
    <row r="21" spans="1:11">
      <c r="A21" s="319" t="s">
        <v>24</v>
      </c>
      <c r="B21" s="320"/>
      <c r="C21" s="320"/>
      <c r="D21" s="320"/>
      <c r="E21" s="320"/>
      <c r="F21" s="321"/>
      <c r="G21" s="113">
        <f>SUM(G17:G20)</f>
        <v>0</v>
      </c>
    </row>
    <row r="22" spans="1:11">
      <c r="A22" s="312"/>
      <c r="B22" s="313"/>
      <c r="C22" s="313"/>
      <c r="D22" s="313"/>
      <c r="E22" s="313"/>
      <c r="F22" s="313"/>
      <c r="G22" s="314"/>
    </row>
    <row r="23" spans="1:11">
      <c r="A23" s="112" t="s">
        <v>319</v>
      </c>
      <c r="B23" s="142"/>
      <c r="C23" s="316" t="s">
        <v>25</v>
      </c>
      <c r="D23" s="317"/>
      <c r="E23" s="317"/>
      <c r="F23" s="317"/>
      <c r="G23" s="318"/>
    </row>
    <row r="24" spans="1:11" ht="27" customHeight="1">
      <c r="A24" s="12" t="s">
        <v>280</v>
      </c>
      <c r="B24" s="29" t="s">
        <v>260</v>
      </c>
      <c r="C24" s="51" t="s">
        <v>26</v>
      </c>
      <c r="D24" s="13" t="s">
        <v>2</v>
      </c>
      <c r="E24" s="17">
        <v>7050</v>
      </c>
      <c r="F24" s="15"/>
      <c r="G24" s="16">
        <f t="shared" ref="G24:G25" si="2">E24*F24</f>
        <v>0</v>
      </c>
    </row>
    <row r="25" spans="1:11" ht="27.75" customHeight="1">
      <c r="A25" s="12" t="s">
        <v>281</v>
      </c>
      <c r="B25" s="29" t="s">
        <v>260</v>
      </c>
      <c r="C25" s="51" t="s">
        <v>27</v>
      </c>
      <c r="D25" s="13" t="s">
        <v>2</v>
      </c>
      <c r="E25" s="17">
        <v>7320</v>
      </c>
      <c r="F25" s="15"/>
      <c r="G25" s="16">
        <f t="shared" si="2"/>
        <v>0</v>
      </c>
    </row>
    <row r="26" spans="1:11">
      <c r="A26" s="319" t="s">
        <v>28</v>
      </c>
      <c r="B26" s="320"/>
      <c r="C26" s="320"/>
      <c r="D26" s="320"/>
      <c r="E26" s="320"/>
      <c r="F26" s="321"/>
      <c r="G26" s="18">
        <f>SUM(G24:G25)</f>
        <v>0</v>
      </c>
    </row>
    <row r="27" spans="1:11">
      <c r="A27" s="309"/>
      <c r="B27" s="310"/>
      <c r="C27" s="310"/>
      <c r="D27" s="310"/>
      <c r="E27" s="310"/>
      <c r="F27" s="310"/>
      <c r="G27" s="311"/>
    </row>
    <row r="28" spans="1:11">
      <c r="A28" s="8" t="s">
        <v>320</v>
      </c>
      <c r="B28" s="11"/>
      <c r="C28" s="316" t="s">
        <v>29</v>
      </c>
      <c r="D28" s="317"/>
      <c r="E28" s="317"/>
      <c r="F28" s="317"/>
      <c r="G28" s="318"/>
    </row>
    <row r="29" spans="1:11" ht="73.5" customHeight="1">
      <c r="A29" s="12" t="s">
        <v>282</v>
      </c>
      <c r="B29" s="29" t="s">
        <v>260</v>
      </c>
      <c r="C29" s="35" t="s">
        <v>475</v>
      </c>
      <c r="D29" s="13" t="s">
        <v>1</v>
      </c>
      <c r="E29" s="14">
        <v>5.819</v>
      </c>
      <c r="F29" s="15"/>
      <c r="G29" s="16">
        <f>E29*F29</f>
        <v>0</v>
      </c>
    </row>
    <row r="30" spans="1:11" ht="53.25" customHeight="1">
      <c r="A30" s="12" t="s">
        <v>283</v>
      </c>
      <c r="B30" s="29" t="s">
        <v>260</v>
      </c>
      <c r="C30" s="35" t="s">
        <v>481</v>
      </c>
      <c r="D30" s="13" t="s">
        <v>1</v>
      </c>
      <c r="E30" s="14">
        <v>0.96</v>
      </c>
      <c r="F30" s="15"/>
      <c r="G30" s="16">
        <f t="shared" ref="G30:G38" si="3">E30*F30</f>
        <v>0</v>
      </c>
    </row>
    <row r="31" spans="1:11" ht="86.25" customHeight="1">
      <c r="A31" s="12" t="s">
        <v>284</v>
      </c>
      <c r="B31" s="29" t="s">
        <v>260</v>
      </c>
      <c r="C31" s="35" t="s">
        <v>479</v>
      </c>
      <c r="D31" s="13" t="s">
        <v>11</v>
      </c>
      <c r="E31" s="17">
        <v>6</v>
      </c>
      <c r="F31" s="15"/>
      <c r="G31" s="16">
        <f t="shared" si="3"/>
        <v>0</v>
      </c>
    </row>
    <row r="32" spans="1:11" ht="85.5" customHeight="1">
      <c r="A32" s="12" t="s">
        <v>285</v>
      </c>
      <c r="B32" s="29" t="s">
        <v>260</v>
      </c>
      <c r="C32" s="35" t="s">
        <v>480</v>
      </c>
      <c r="D32" s="13" t="s">
        <v>11</v>
      </c>
      <c r="E32" s="17">
        <v>6</v>
      </c>
      <c r="F32" s="15"/>
      <c r="G32" s="16">
        <f t="shared" si="3"/>
        <v>0</v>
      </c>
    </row>
    <row r="33" spans="1:11" ht="83.25" customHeight="1">
      <c r="A33" s="12" t="s">
        <v>286</v>
      </c>
      <c r="B33" s="29" t="s">
        <v>260</v>
      </c>
      <c r="C33" s="35" t="s">
        <v>490</v>
      </c>
      <c r="D33" s="13" t="s">
        <v>11</v>
      </c>
      <c r="E33" s="17">
        <v>2</v>
      </c>
      <c r="F33" s="15"/>
      <c r="G33" s="16">
        <f t="shared" si="3"/>
        <v>0</v>
      </c>
    </row>
    <row r="34" spans="1:11" ht="51" customHeight="1">
      <c r="A34" s="12" t="s">
        <v>287</v>
      </c>
      <c r="B34" s="29" t="s">
        <v>260</v>
      </c>
      <c r="C34" s="35" t="s">
        <v>476</v>
      </c>
      <c r="D34" s="13" t="s">
        <v>11</v>
      </c>
      <c r="E34" s="17">
        <v>1</v>
      </c>
      <c r="F34" s="15"/>
      <c r="G34" s="16">
        <f t="shared" si="3"/>
        <v>0</v>
      </c>
    </row>
    <row r="35" spans="1:11" ht="83.25" customHeight="1">
      <c r="A35" s="12" t="s">
        <v>288</v>
      </c>
      <c r="B35" s="29" t="s">
        <v>260</v>
      </c>
      <c r="C35" s="35" t="s">
        <v>478</v>
      </c>
      <c r="D35" s="13" t="s">
        <v>11</v>
      </c>
      <c r="E35" s="17">
        <v>1</v>
      </c>
      <c r="F35" s="15"/>
      <c r="G35" s="16">
        <f t="shared" si="3"/>
        <v>0</v>
      </c>
    </row>
    <row r="36" spans="1:11" ht="25.95" customHeight="1">
      <c r="A36" s="12" t="s">
        <v>289</v>
      </c>
      <c r="B36" s="29" t="s">
        <v>260</v>
      </c>
      <c r="C36" s="35" t="s">
        <v>30</v>
      </c>
      <c r="D36" s="13" t="s">
        <v>8</v>
      </c>
      <c r="E36" s="26">
        <v>395</v>
      </c>
      <c r="F36" s="15"/>
      <c r="G36" s="16">
        <f t="shared" si="3"/>
        <v>0</v>
      </c>
    </row>
    <row r="37" spans="1:11" ht="16.95" customHeight="1">
      <c r="A37" s="12" t="s">
        <v>290</v>
      </c>
      <c r="B37" s="29" t="s">
        <v>260</v>
      </c>
      <c r="C37" s="35" t="s">
        <v>265</v>
      </c>
      <c r="D37" s="17" t="s">
        <v>8</v>
      </c>
      <c r="E37" s="26">
        <v>105</v>
      </c>
      <c r="F37" s="15"/>
      <c r="G37" s="16">
        <f t="shared" si="3"/>
        <v>0</v>
      </c>
    </row>
    <row r="38" spans="1:11" ht="39.75" customHeight="1">
      <c r="A38" s="12" t="s">
        <v>291</v>
      </c>
      <c r="B38" s="29" t="s">
        <v>260</v>
      </c>
      <c r="C38" s="35" t="s">
        <v>31</v>
      </c>
      <c r="D38" s="17" t="s">
        <v>1</v>
      </c>
      <c r="E38" s="14">
        <v>8.5999999999999993E-2</v>
      </c>
      <c r="F38" s="15"/>
      <c r="G38" s="16">
        <f t="shared" si="3"/>
        <v>0</v>
      </c>
    </row>
    <row r="39" spans="1:11" s="111" customFormat="1" ht="39.75" customHeight="1">
      <c r="A39" s="12" t="s">
        <v>292</v>
      </c>
      <c r="B39" s="29" t="s">
        <v>260</v>
      </c>
      <c r="C39" s="35" t="s">
        <v>266</v>
      </c>
      <c r="D39" s="17" t="s">
        <v>2</v>
      </c>
      <c r="E39" s="26">
        <v>5050</v>
      </c>
      <c r="F39" s="15"/>
      <c r="G39" s="16">
        <f>E39*F39</f>
        <v>0</v>
      </c>
    </row>
    <row r="40" spans="1:11" ht="20.25" customHeight="1">
      <c r="A40" s="12" t="s">
        <v>518</v>
      </c>
      <c r="B40" s="29" t="s">
        <v>260</v>
      </c>
      <c r="C40" s="35" t="s">
        <v>517</v>
      </c>
      <c r="D40" s="17" t="s">
        <v>2</v>
      </c>
      <c r="E40" s="26">
        <v>570</v>
      </c>
      <c r="F40" s="15"/>
      <c r="G40" s="16">
        <f>E40*F40</f>
        <v>0</v>
      </c>
      <c r="K40" s="111"/>
    </row>
    <row r="41" spans="1:11">
      <c r="A41" s="319" t="s">
        <v>32</v>
      </c>
      <c r="B41" s="320"/>
      <c r="C41" s="320"/>
      <c r="D41" s="320"/>
      <c r="E41" s="320"/>
      <c r="F41" s="321"/>
      <c r="G41" s="18">
        <f>SUM(G29:G40)</f>
        <v>0</v>
      </c>
    </row>
    <row r="42" spans="1:11">
      <c r="A42" s="309"/>
      <c r="B42" s="310"/>
      <c r="C42" s="310"/>
      <c r="D42" s="310"/>
      <c r="E42" s="310"/>
      <c r="F42" s="310"/>
      <c r="G42" s="311"/>
    </row>
    <row r="43" spans="1:11">
      <c r="A43" s="8" t="s">
        <v>321</v>
      </c>
      <c r="B43" s="25"/>
      <c r="C43" s="316" t="s">
        <v>270</v>
      </c>
      <c r="D43" s="317"/>
      <c r="E43" s="317"/>
      <c r="F43" s="317"/>
      <c r="G43" s="318"/>
    </row>
    <row r="44" spans="1:11" ht="24.6" customHeight="1">
      <c r="A44" s="30" t="s">
        <v>293</v>
      </c>
      <c r="B44" s="29" t="s">
        <v>260</v>
      </c>
      <c r="C44" s="35" t="s">
        <v>267</v>
      </c>
      <c r="D44" s="13" t="s">
        <v>11</v>
      </c>
      <c r="E44" s="17">
        <v>2</v>
      </c>
      <c r="F44" s="15"/>
      <c r="G44" s="16">
        <f>E44*F44</f>
        <v>0</v>
      </c>
    </row>
    <row r="45" spans="1:11" ht="14.4" customHeight="1">
      <c r="A45" s="319" t="s">
        <v>268</v>
      </c>
      <c r="B45" s="320"/>
      <c r="C45" s="320"/>
      <c r="D45" s="320"/>
      <c r="E45" s="320"/>
      <c r="F45" s="321"/>
      <c r="G45" s="18">
        <f>SUM(G44)</f>
        <v>0</v>
      </c>
    </row>
    <row r="46" spans="1:11" ht="15" customHeight="1">
      <c r="A46" s="309"/>
      <c r="B46" s="310"/>
      <c r="C46" s="310"/>
      <c r="D46" s="310"/>
      <c r="E46" s="310"/>
      <c r="F46" s="310"/>
      <c r="G46" s="311"/>
    </row>
    <row r="47" spans="1:11" ht="15" customHeight="1">
      <c r="A47" s="8" t="s">
        <v>322</v>
      </c>
      <c r="B47" s="25"/>
      <c r="C47" s="316" t="s">
        <v>269</v>
      </c>
      <c r="D47" s="317"/>
      <c r="E47" s="317"/>
      <c r="F47" s="317"/>
      <c r="G47" s="318"/>
    </row>
    <row r="48" spans="1:11">
      <c r="A48" s="12" t="s">
        <v>294</v>
      </c>
      <c r="B48" s="29" t="s">
        <v>260</v>
      </c>
      <c r="C48" s="146" t="s">
        <v>271</v>
      </c>
      <c r="D48" s="13" t="s">
        <v>11</v>
      </c>
      <c r="E48" s="17">
        <v>1</v>
      </c>
      <c r="F48" s="15"/>
      <c r="G48" s="16">
        <f>E48*F48</f>
        <v>0</v>
      </c>
    </row>
    <row r="49" spans="1:7" ht="30.6">
      <c r="A49" s="12" t="s">
        <v>295</v>
      </c>
      <c r="B49" s="29" t="s">
        <v>260</v>
      </c>
      <c r="C49" s="35" t="s">
        <v>559</v>
      </c>
      <c r="D49" s="13" t="s">
        <v>11</v>
      </c>
      <c r="E49" s="17">
        <v>2</v>
      </c>
      <c r="F49" s="15"/>
      <c r="G49" s="16">
        <f t="shared" ref="G49:G50" si="4">E49*F49</f>
        <v>0</v>
      </c>
    </row>
    <row r="50" spans="1:7" ht="20.399999999999999">
      <c r="A50" s="12" t="s">
        <v>296</v>
      </c>
      <c r="B50" s="29" t="s">
        <v>260</v>
      </c>
      <c r="C50" s="35" t="s">
        <v>272</v>
      </c>
      <c r="D50" s="13" t="s">
        <v>8</v>
      </c>
      <c r="E50" s="17">
        <v>200</v>
      </c>
      <c r="F50" s="15"/>
      <c r="G50" s="16">
        <f t="shared" si="4"/>
        <v>0</v>
      </c>
    </row>
    <row r="51" spans="1:7">
      <c r="A51" s="319" t="s">
        <v>32</v>
      </c>
      <c r="B51" s="320"/>
      <c r="C51" s="320"/>
      <c r="D51" s="320"/>
      <c r="E51" s="320"/>
      <c r="F51" s="321"/>
      <c r="G51" s="18">
        <f>SUM(G48:G50)</f>
        <v>0</v>
      </c>
    </row>
    <row r="52" spans="1:7">
      <c r="A52" s="312"/>
      <c r="B52" s="313"/>
      <c r="C52" s="313"/>
      <c r="D52" s="313"/>
      <c r="E52" s="313"/>
      <c r="F52" s="313"/>
      <c r="G52" s="314"/>
    </row>
    <row r="53" spans="1:7" ht="15" thickBot="1">
      <c r="A53" s="322" t="s">
        <v>18</v>
      </c>
      <c r="B53" s="323"/>
      <c r="C53" s="323"/>
      <c r="D53" s="323"/>
      <c r="E53" s="323"/>
      <c r="F53" s="324"/>
      <c r="G53" s="20">
        <f>G13+G21+G26+G41+G45+G51</f>
        <v>0</v>
      </c>
    </row>
  </sheetData>
  <mergeCells count="21">
    <mergeCell ref="A52:G52"/>
    <mergeCell ref="A53:F53"/>
    <mergeCell ref="A45:F45"/>
    <mergeCell ref="A46:G46"/>
    <mergeCell ref="C47:G47"/>
    <mergeCell ref="A42:G42"/>
    <mergeCell ref="C43:G43"/>
    <mergeCell ref="A51:F51"/>
    <mergeCell ref="C28:G28"/>
    <mergeCell ref="A41:F41"/>
    <mergeCell ref="A27:G27"/>
    <mergeCell ref="A14:G14"/>
    <mergeCell ref="A3:G3"/>
    <mergeCell ref="A8:G8"/>
    <mergeCell ref="C9:G9"/>
    <mergeCell ref="A13:F13"/>
    <mergeCell ref="C15:G15"/>
    <mergeCell ref="A21:F21"/>
    <mergeCell ref="A22:G22"/>
    <mergeCell ref="C23:G23"/>
    <mergeCell ref="A26:F26"/>
  </mergeCells>
  <pageMargins left="0.7" right="0.7" top="0.75" bottom="0.75" header="0.3" footer="0.3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G286"/>
  <sheetViews>
    <sheetView view="pageBreakPreview" topLeftCell="A19" zoomScaleNormal="100" zoomScaleSheetLayoutView="100" workbookViewId="0">
      <selection activeCell="A3" sqref="A3:G3"/>
    </sheetView>
  </sheetViews>
  <sheetFormatPr defaultColWidth="9.109375" defaultRowHeight="14.4"/>
  <cols>
    <col min="1" max="1" width="5.6640625" style="111" customWidth="1"/>
    <col min="2" max="2" width="9.6640625" style="111" customWidth="1"/>
    <col min="3" max="3" width="41.6640625" style="111" customWidth="1"/>
    <col min="4" max="4" width="9.6640625" style="111" customWidth="1"/>
    <col min="5" max="5" width="7.6640625" style="111" customWidth="1"/>
    <col min="6" max="6" width="11.6640625" style="111" customWidth="1"/>
    <col min="7" max="7" width="15.6640625" style="111" customWidth="1"/>
    <col min="8" max="16384" width="9.109375" style="111"/>
  </cols>
  <sheetData>
    <row r="2" spans="1:7">
      <c r="A2" s="152"/>
      <c r="B2" s="137"/>
      <c r="C2" s="152"/>
      <c r="D2" s="152"/>
      <c r="E2" s="137"/>
      <c r="F2" s="137"/>
    </row>
    <row r="3" spans="1:7" ht="15.6">
      <c r="A3" s="332" t="s">
        <v>515</v>
      </c>
      <c r="B3" s="332"/>
      <c r="C3" s="332"/>
      <c r="D3" s="332"/>
      <c r="E3" s="332"/>
      <c r="F3" s="332"/>
      <c r="G3" s="332"/>
    </row>
    <row r="6" spans="1:7" s="153" customFormat="1" ht="27.6">
      <c r="A6" s="128" t="s">
        <v>9</v>
      </c>
      <c r="B6" s="151" t="s">
        <v>16</v>
      </c>
      <c r="C6" s="128" t="s">
        <v>15</v>
      </c>
      <c r="D6" s="128" t="s">
        <v>17</v>
      </c>
      <c r="E6" s="128" t="s">
        <v>0</v>
      </c>
      <c r="F6" s="129" t="s">
        <v>19</v>
      </c>
      <c r="G6" s="151" t="s">
        <v>20</v>
      </c>
    </row>
    <row r="7" spans="1:7" s="153" customFormat="1" ht="13.8">
      <c r="A7" s="128">
        <v>1</v>
      </c>
      <c r="B7" s="128">
        <v>2</v>
      </c>
      <c r="C7" s="128">
        <v>3</v>
      </c>
      <c r="D7" s="128">
        <v>4</v>
      </c>
      <c r="E7" s="128">
        <v>5</v>
      </c>
      <c r="F7" s="128">
        <v>6</v>
      </c>
      <c r="G7" s="128">
        <v>7</v>
      </c>
    </row>
    <row r="8" spans="1:7" s="153" customFormat="1" ht="13.8">
      <c r="A8" s="128" t="s">
        <v>482</v>
      </c>
      <c r="B8" s="148"/>
      <c r="C8" s="330" t="s">
        <v>298</v>
      </c>
      <c r="D8" s="330"/>
      <c r="E8" s="330"/>
      <c r="F8" s="330"/>
      <c r="G8" s="330"/>
    </row>
    <row r="9" spans="1:7" s="153" customFormat="1" ht="20.399999999999999">
      <c r="A9" s="209" t="s">
        <v>84</v>
      </c>
      <c r="B9" s="210" t="s">
        <v>260</v>
      </c>
      <c r="C9" s="206" t="s">
        <v>299</v>
      </c>
      <c r="D9" s="209" t="s">
        <v>4</v>
      </c>
      <c r="E9" s="211">
        <v>3753</v>
      </c>
      <c r="F9" s="208"/>
      <c r="G9" s="208">
        <f>F9*E9</f>
        <v>0</v>
      </c>
    </row>
    <row r="10" spans="1:7" s="153" customFormat="1" ht="13.8">
      <c r="A10" s="209" t="s">
        <v>85</v>
      </c>
      <c r="B10" s="210" t="s">
        <v>260</v>
      </c>
      <c r="C10" s="206" t="s">
        <v>300</v>
      </c>
      <c r="D10" s="209" t="s">
        <v>4</v>
      </c>
      <c r="E10" s="211">
        <v>28620</v>
      </c>
      <c r="F10" s="208"/>
      <c r="G10" s="208">
        <f>F10*E10</f>
        <v>0</v>
      </c>
    </row>
    <row r="11" spans="1:7" s="153" customFormat="1" ht="20.399999999999999">
      <c r="A11" s="209" t="s">
        <v>86</v>
      </c>
      <c r="B11" s="210" t="s">
        <v>260</v>
      </c>
      <c r="C11" s="206" t="s">
        <v>301</v>
      </c>
      <c r="D11" s="209" t="s">
        <v>4</v>
      </c>
      <c r="E11" s="211">
        <v>32637</v>
      </c>
      <c r="F11" s="208"/>
      <c r="G11" s="208">
        <f>F11*E11</f>
        <v>0</v>
      </c>
    </row>
    <row r="12" spans="1:7" s="153" customFormat="1" ht="13.8">
      <c r="A12" s="333" t="s">
        <v>302</v>
      </c>
      <c r="B12" s="333"/>
      <c r="C12" s="333"/>
      <c r="D12" s="333"/>
      <c r="E12" s="333"/>
      <c r="F12" s="333"/>
      <c r="G12" s="212">
        <f>SUM(G9:G11)</f>
        <v>0</v>
      </c>
    </row>
    <row r="13" spans="1:7" s="153" customFormat="1" ht="13.8">
      <c r="A13" s="334"/>
      <c r="B13" s="334"/>
      <c r="C13" s="334"/>
      <c r="D13" s="334"/>
      <c r="E13" s="334"/>
      <c r="F13" s="334"/>
      <c r="G13" s="334"/>
    </row>
    <row r="14" spans="1:7" s="153" customFormat="1" ht="13.8">
      <c r="A14" s="213" t="s">
        <v>436</v>
      </c>
      <c r="B14" s="214"/>
      <c r="C14" s="331" t="s">
        <v>303</v>
      </c>
      <c r="D14" s="331"/>
      <c r="E14" s="331"/>
      <c r="F14" s="331"/>
      <c r="G14" s="331"/>
    </row>
    <row r="15" spans="1:7" s="153" customFormat="1" ht="20.399999999999999">
      <c r="A15" s="209" t="s">
        <v>90</v>
      </c>
      <c r="B15" s="210" t="s">
        <v>260</v>
      </c>
      <c r="C15" s="206" t="s">
        <v>304</v>
      </c>
      <c r="D15" s="209" t="s">
        <v>4</v>
      </c>
      <c r="E15" s="209">
        <v>85</v>
      </c>
      <c r="F15" s="208"/>
      <c r="G15" s="208">
        <f>E15*F15</f>
        <v>0</v>
      </c>
    </row>
    <row r="16" spans="1:7" s="153" customFormat="1" ht="20.399999999999999">
      <c r="A16" s="209" t="s">
        <v>92</v>
      </c>
      <c r="B16" s="210" t="s">
        <v>260</v>
      </c>
      <c r="C16" s="206" t="s">
        <v>305</v>
      </c>
      <c r="D16" s="209" t="s">
        <v>4</v>
      </c>
      <c r="E16" s="209">
        <v>85</v>
      </c>
      <c r="F16" s="208"/>
      <c r="G16" s="208">
        <f t="shared" ref="G16:G21" si="0">E16*F16</f>
        <v>0</v>
      </c>
    </row>
    <row r="17" spans="1:7" s="153" customFormat="1" ht="13.8">
      <c r="A17" s="209" t="s">
        <v>93</v>
      </c>
      <c r="B17" s="210" t="s">
        <v>260</v>
      </c>
      <c r="C17" s="206" t="s">
        <v>491</v>
      </c>
      <c r="D17" s="209" t="s">
        <v>4</v>
      </c>
      <c r="E17" s="211">
        <v>28620</v>
      </c>
      <c r="F17" s="208"/>
      <c r="G17" s="208">
        <f t="shared" si="0"/>
        <v>0</v>
      </c>
    </row>
    <row r="18" spans="1:7" s="153" customFormat="1" ht="20.399999999999999">
      <c r="A18" s="209" t="s">
        <v>97</v>
      </c>
      <c r="B18" s="210" t="s">
        <v>260</v>
      </c>
      <c r="C18" s="206" t="s">
        <v>306</v>
      </c>
      <c r="D18" s="209" t="s">
        <v>4</v>
      </c>
      <c r="E18" s="209">
        <v>13</v>
      </c>
      <c r="F18" s="208"/>
      <c r="G18" s="208">
        <f t="shared" si="0"/>
        <v>0</v>
      </c>
    </row>
    <row r="19" spans="1:7" s="153" customFormat="1" ht="30.6">
      <c r="A19" s="149" t="s">
        <v>99</v>
      </c>
      <c r="B19" s="130" t="s">
        <v>260</v>
      </c>
      <c r="C19" s="106" t="s">
        <v>492</v>
      </c>
      <c r="D19" s="149" t="s">
        <v>4</v>
      </c>
      <c r="E19" s="149">
        <v>311</v>
      </c>
      <c r="F19" s="109"/>
      <c r="G19" s="109">
        <f t="shared" si="0"/>
        <v>0</v>
      </c>
    </row>
    <row r="20" spans="1:7" s="153" customFormat="1" ht="30.6">
      <c r="A20" s="149" t="s">
        <v>101</v>
      </c>
      <c r="B20" s="130" t="s">
        <v>260</v>
      </c>
      <c r="C20" s="106" t="s">
        <v>307</v>
      </c>
      <c r="D20" s="149" t="s">
        <v>4</v>
      </c>
      <c r="E20" s="131">
        <v>3740</v>
      </c>
      <c r="F20" s="109"/>
      <c r="G20" s="109">
        <f t="shared" si="0"/>
        <v>0</v>
      </c>
    </row>
    <row r="21" spans="1:7" s="153" customFormat="1" ht="30.6">
      <c r="A21" s="149" t="s">
        <v>102</v>
      </c>
      <c r="B21" s="130" t="s">
        <v>260</v>
      </c>
      <c r="C21" s="106" t="s">
        <v>493</v>
      </c>
      <c r="D21" s="149" t="s">
        <v>4</v>
      </c>
      <c r="E21" s="149">
        <v>159</v>
      </c>
      <c r="F21" s="109"/>
      <c r="G21" s="109">
        <f t="shared" si="0"/>
        <v>0</v>
      </c>
    </row>
    <row r="22" spans="1:7" s="153" customFormat="1" ht="15" customHeight="1">
      <c r="A22" s="328" t="s">
        <v>308</v>
      </c>
      <c r="B22" s="328"/>
      <c r="C22" s="328"/>
      <c r="D22" s="328"/>
      <c r="E22" s="328"/>
      <c r="F22" s="328"/>
      <c r="G22" s="132">
        <f>SUM(G15:G21)</f>
        <v>0</v>
      </c>
    </row>
    <row r="23" spans="1:7" s="153" customFormat="1" ht="13.8">
      <c r="A23" s="329"/>
      <c r="B23" s="329"/>
      <c r="C23" s="329"/>
      <c r="D23" s="329"/>
      <c r="E23" s="329"/>
      <c r="F23" s="329"/>
      <c r="G23" s="329"/>
    </row>
    <row r="24" spans="1:7" s="153" customFormat="1" ht="15.75" customHeight="1">
      <c r="A24" s="133" t="s">
        <v>309</v>
      </c>
      <c r="B24" s="134"/>
      <c r="C24" s="330" t="s">
        <v>310</v>
      </c>
      <c r="D24" s="330"/>
      <c r="E24" s="330"/>
      <c r="F24" s="330"/>
      <c r="G24" s="330"/>
    </row>
    <row r="25" spans="1:7" s="153" customFormat="1" ht="20.399999999999999">
      <c r="A25" s="150" t="s">
        <v>483</v>
      </c>
      <c r="B25" s="135" t="s">
        <v>260</v>
      </c>
      <c r="C25" s="106" t="s">
        <v>494</v>
      </c>
      <c r="D25" s="150" t="s">
        <v>8</v>
      </c>
      <c r="E25" s="150">
        <v>1127</v>
      </c>
      <c r="F25" s="109"/>
      <c r="G25" s="109">
        <f>E25*F25</f>
        <v>0</v>
      </c>
    </row>
    <row r="26" spans="1:7" s="153" customFormat="1" ht="20.399999999999999">
      <c r="A26" s="150" t="s">
        <v>484</v>
      </c>
      <c r="B26" s="135" t="s">
        <v>260</v>
      </c>
      <c r="C26" s="106" t="s">
        <v>495</v>
      </c>
      <c r="D26" s="150" t="s">
        <v>8</v>
      </c>
      <c r="E26" s="150">
        <v>777</v>
      </c>
      <c r="F26" s="109"/>
      <c r="G26" s="109">
        <f>E26*F26</f>
        <v>0</v>
      </c>
    </row>
    <row r="27" spans="1:7" s="153" customFormat="1" ht="13.8">
      <c r="A27" s="325" t="s">
        <v>311</v>
      </c>
      <c r="B27" s="325"/>
      <c r="C27" s="325"/>
      <c r="D27" s="325"/>
      <c r="E27" s="325"/>
      <c r="F27" s="325"/>
      <c r="G27" s="136">
        <f>SUM(G25:G26)</f>
        <v>0</v>
      </c>
    </row>
    <row r="28" spans="1:7" s="153" customFormat="1" ht="13.8">
      <c r="A28" s="202" t="s">
        <v>312</v>
      </c>
      <c r="B28" s="203"/>
      <c r="C28" s="331" t="s">
        <v>313</v>
      </c>
      <c r="D28" s="331"/>
      <c r="E28" s="331"/>
      <c r="F28" s="331"/>
      <c r="G28" s="331"/>
    </row>
    <row r="29" spans="1:7" s="153" customFormat="1" ht="30.6">
      <c r="A29" s="204" t="s">
        <v>485</v>
      </c>
      <c r="B29" s="205" t="s">
        <v>260</v>
      </c>
      <c r="C29" s="206" t="s">
        <v>496</v>
      </c>
      <c r="D29" s="204" t="s">
        <v>8</v>
      </c>
      <c r="E29" s="207">
        <v>2265</v>
      </c>
      <c r="F29" s="208"/>
      <c r="G29" s="208">
        <f>E29*F29</f>
        <v>0</v>
      </c>
    </row>
    <row r="30" spans="1:7" s="153" customFormat="1" ht="30.6">
      <c r="A30" s="204" t="s">
        <v>486</v>
      </c>
      <c r="B30" s="205" t="s">
        <v>260</v>
      </c>
      <c r="C30" s="206" t="s">
        <v>314</v>
      </c>
      <c r="D30" s="204" t="s">
        <v>8</v>
      </c>
      <c r="E30" s="207">
        <v>1547</v>
      </c>
      <c r="F30" s="208"/>
      <c r="G30" s="208">
        <f>E30*F30</f>
        <v>0</v>
      </c>
    </row>
    <row r="31" spans="1:7" s="153" customFormat="1" ht="30.6">
      <c r="A31" s="204" t="s">
        <v>487</v>
      </c>
      <c r="B31" s="205" t="s">
        <v>260</v>
      </c>
      <c r="C31" s="206" t="s">
        <v>315</v>
      </c>
      <c r="D31" s="204" t="s">
        <v>8</v>
      </c>
      <c r="E31" s="207">
        <v>719</v>
      </c>
      <c r="F31" s="208"/>
      <c r="G31" s="208">
        <f>E31*F31</f>
        <v>0</v>
      </c>
    </row>
    <row r="32" spans="1:7" s="153" customFormat="1" ht="13.8">
      <c r="A32" s="204" t="s">
        <v>497</v>
      </c>
      <c r="B32" s="205" t="s">
        <v>260</v>
      </c>
      <c r="C32" s="206" t="s">
        <v>488</v>
      </c>
      <c r="D32" s="204" t="s">
        <v>7</v>
      </c>
      <c r="E32" s="204">
        <v>456.6</v>
      </c>
      <c r="F32" s="208"/>
      <c r="G32" s="208">
        <f>E32*F32</f>
        <v>0</v>
      </c>
    </row>
    <row r="33" spans="1:7" s="153" customFormat="1" ht="13.8">
      <c r="A33" s="325" t="s">
        <v>316</v>
      </c>
      <c r="B33" s="325"/>
      <c r="C33" s="325"/>
      <c r="D33" s="325"/>
      <c r="E33" s="325"/>
      <c r="F33" s="325"/>
      <c r="G33" s="136">
        <f>SUM(G29:G32)</f>
        <v>0</v>
      </c>
    </row>
    <row r="34" spans="1:7" s="153" customFormat="1" ht="13.8">
      <c r="A34" s="326"/>
      <c r="B34" s="326"/>
      <c r="C34" s="326"/>
      <c r="D34" s="326"/>
      <c r="E34" s="326"/>
      <c r="F34" s="326"/>
      <c r="G34" s="326"/>
    </row>
    <row r="35" spans="1:7" s="153" customFormat="1">
      <c r="A35" s="327" t="s">
        <v>18</v>
      </c>
      <c r="B35" s="327"/>
      <c r="C35" s="327"/>
      <c r="D35" s="327"/>
      <c r="E35" s="327"/>
      <c r="F35" s="327"/>
      <c r="G35" s="138">
        <f>G22+G12+G27+G33</f>
        <v>0</v>
      </c>
    </row>
    <row r="36" spans="1:7" s="153" customFormat="1" ht="13.2"/>
    <row r="37" spans="1:7" s="153" customFormat="1" ht="13.2"/>
    <row r="38" spans="1:7" s="153" customFormat="1" ht="13.2"/>
    <row r="39" spans="1:7" s="153" customFormat="1" ht="13.2"/>
    <row r="40" spans="1:7" s="153" customFormat="1" ht="13.2"/>
    <row r="41" spans="1:7" s="153" customFormat="1" ht="13.2"/>
    <row r="42" spans="1:7" s="153" customFormat="1" ht="13.2"/>
    <row r="43" spans="1:7" s="153" customFormat="1" ht="13.2"/>
    <row r="44" spans="1:7" s="153" customFormat="1" ht="13.2"/>
    <row r="45" spans="1:7" s="153" customFormat="1" ht="13.2"/>
    <row r="46" spans="1:7" s="153" customFormat="1" ht="13.2"/>
    <row r="47" spans="1:7" s="153" customFormat="1" ht="13.2"/>
    <row r="48" spans="1:7" s="153" customFormat="1" ht="13.2"/>
    <row r="49" s="153" customFormat="1" ht="13.2"/>
    <row r="50" s="153" customFormat="1" ht="13.2"/>
    <row r="51" s="153" customFormat="1" ht="13.2"/>
    <row r="52" s="153" customFormat="1" ht="13.2"/>
    <row r="53" s="153" customFormat="1" ht="13.2"/>
    <row r="54" s="153" customFormat="1" ht="13.2"/>
    <row r="55" s="153" customFormat="1" ht="13.2"/>
    <row r="56" s="153" customFormat="1" ht="13.2"/>
    <row r="57" s="153" customFormat="1" ht="13.2"/>
    <row r="58" s="153" customFormat="1" ht="13.2"/>
    <row r="59" s="153" customFormat="1" ht="13.2"/>
    <row r="60" s="153" customFormat="1" ht="13.2"/>
    <row r="61" s="153" customFormat="1" ht="13.2"/>
    <row r="62" s="153" customFormat="1" ht="13.2"/>
    <row r="63" s="153" customFormat="1" ht="13.2"/>
    <row r="64" s="153" customFormat="1" ht="13.2"/>
    <row r="65" s="153" customFormat="1" ht="13.2"/>
    <row r="66" s="153" customFormat="1" ht="13.2"/>
    <row r="67" s="153" customFormat="1" ht="13.2"/>
    <row r="68" s="153" customFormat="1" ht="13.2"/>
    <row r="69" s="153" customFormat="1" ht="13.2"/>
    <row r="70" s="153" customFormat="1" ht="13.2"/>
    <row r="71" s="153" customFormat="1" ht="13.2"/>
    <row r="72" s="153" customFormat="1" ht="13.2"/>
    <row r="73" s="153" customFormat="1" ht="13.2"/>
    <row r="74" s="153" customFormat="1" ht="13.2"/>
    <row r="75" s="153" customFormat="1" ht="13.2"/>
    <row r="76" s="153" customFormat="1" ht="13.2"/>
    <row r="77" s="153" customFormat="1" ht="13.2"/>
    <row r="78" s="153" customFormat="1" ht="13.2"/>
    <row r="79" s="153" customFormat="1" ht="13.2"/>
    <row r="80" s="153" customFormat="1" ht="13.2"/>
    <row r="81" s="153" customFormat="1" ht="13.2"/>
    <row r="82" s="153" customFormat="1" ht="13.2"/>
    <row r="83" s="153" customFormat="1" ht="13.2"/>
    <row r="84" s="153" customFormat="1" ht="13.2"/>
    <row r="85" s="153" customFormat="1" ht="13.2"/>
    <row r="86" s="153" customFormat="1" ht="13.2"/>
    <row r="87" s="153" customFormat="1" ht="13.2"/>
    <row r="88" s="153" customFormat="1" ht="13.2"/>
    <row r="89" s="153" customFormat="1" ht="13.2"/>
    <row r="90" s="153" customFormat="1" ht="13.2"/>
    <row r="91" s="153" customFormat="1" ht="13.2"/>
    <row r="92" s="153" customFormat="1" ht="13.2"/>
    <row r="93" s="153" customFormat="1" ht="13.2"/>
    <row r="94" s="153" customFormat="1" ht="13.2"/>
    <row r="95" s="153" customFormat="1" ht="13.2"/>
    <row r="96" s="153" customFormat="1" ht="13.2"/>
    <row r="97" s="153" customFormat="1" ht="13.2"/>
    <row r="98" s="153" customFormat="1" ht="13.2"/>
    <row r="99" s="153" customFormat="1" ht="13.2"/>
    <row r="100" s="153" customFormat="1" ht="13.2"/>
    <row r="101" s="153" customFormat="1" ht="13.2"/>
    <row r="102" s="153" customFormat="1" ht="13.2"/>
    <row r="103" s="153" customFormat="1" ht="13.2"/>
    <row r="104" s="153" customFormat="1" ht="13.2"/>
    <row r="105" s="153" customFormat="1" ht="13.2"/>
    <row r="106" s="153" customFormat="1" ht="13.2"/>
    <row r="107" s="153" customFormat="1" ht="13.2"/>
    <row r="108" s="153" customFormat="1" ht="13.2"/>
    <row r="109" s="153" customFormat="1" ht="13.2"/>
    <row r="110" s="153" customFormat="1" ht="13.2"/>
    <row r="111" s="153" customFormat="1" ht="13.2"/>
    <row r="112" s="153" customFormat="1" ht="13.2"/>
    <row r="113" s="153" customFormat="1" ht="13.2"/>
    <row r="114" s="153" customFormat="1" ht="13.2"/>
    <row r="115" s="153" customFormat="1" ht="13.2"/>
    <row r="116" s="153" customFormat="1" ht="13.2"/>
    <row r="117" s="153" customFormat="1" ht="13.2"/>
    <row r="118" s="153" customFormat="1" ht="13.2"/>
    <row r="119" s="153" customFormat="1" ht="13.2"/>
    <row r="120" s="153" customFormat="1" ht="13.2"/>
    <row r="121" s="153" customFormat="1" ht="13.2"/>
    <row r="122" s="153" customFormat="1" ht="13.2"/>
    <row r="123" s="153" customFormat="1" ht="13.2"/>
    <row r="124" s="153" customFormat="1" ht="13.2"/>
    <row r="125" s="153" customFormat="1" ht="13.2"/>
    <row r="126" s="153" customFormat="1" ht="13.2"/>
    <row r="127" s="153" customFormat="1" ht="13.2"/>
    <row r="128" s="153" customFormat="1" ht="13.2"/>
    <row r="129" s="153" customFormat="1" ht="13.2"/>
    <row r="130" s="153" customFormat="1" ht="13.2"/>
    <row r="131" s="153" customFormat="1" ht="13.2"/>
    <row r="132" s="153" customFormat="1" ht="13.2"/>
    <row r="133" s="153" customFormat="1" ht="13.2"/>
    <row r="134" s="153" customFormat="1" ht="13.2"/>
    <row r="135" s="153" customFormat="1" ht="13.2"/>
    <row r="136" s="153" customFormat="1" ht="13.2"/>
    <row r="137" s="153" customFormat="1" ht="13.2"/>
    <row r="138" s="153" customFormat="1" ht="13.2"/>
    <row r="139" s="153" customFormat="1" ht="13.2"/>
    <row r="140" s="153" customFormat="1" ht="13.2"/>
    <row r="141" s="153" customFormat="1" ht="13.2"/>
    <row r="142" s="153" customFormat="1" ht="13.2"/>
    <row r="143" s="153" customFormat="1" ht="13.2"/>
    <row r="144" s="153" customFormat="1" ht="13.2"/>
    <row r="145" s="153" customFormat="1" ht="13.2"/>
    <row r="146" s="153" customFormat="1" ht="13.2"/>
    <row r="147" s="153" customFormat="1" ht="13.2"/>
    <row r="148" s="153" customFormat="1" ht="13.2"/>
    <row r="149" s="153" customFormat="1" ht="13.2"/>
    <row r="150" s="153" customFormat="1" ht="13.2"/>
    <row r="151" s="153" customFormat="1" ht="13.2"/>
    <row r="152" s="153" customFormat="1" ht="13.2"/>
    <row r="153" s="153" customFormat="1" ht="13.2"/>
    <row r="154" s="153" customFormat="1" ht="13.2"/>
    <row r="155" s="153" customFormat="1" ht="13.2"/>
    <row r="156" s="153" customFormat="1" ht="13.2"/>
    <row r="157" s="153" customFormat="1" ht="13.2"/>
    <row r="158" s="153" customFormat="1" ht="13.2"/>
    <row r="159" s="153" customFormat="1" ht="13.2"/>
    <row r="160" s="153" customFormat="1" ht="13.2"/>
    <row r="161" s="153" customFormat="1" ht="13.2"/>
    <row r="162" s="153" customFormat="1" ht="13.2"/>
    <row r="163" s="153" customFormat="1" ht="13.2"/>
    <row r="164" s="153" customFormat="1" ht="13.2"/>
    <row r="165" s="153" customFormat="1" ht="13.2"/>
    <row r="166" s="153" customFormat="1" ht="13.2"/>
    <row r="167" s="153" customFormat="1" ht="13.2"/>
    <row r="168" s="153" customFormat="1" ht="13.2"/>
    <row r="169" s="153" customFormat="1" ht="13.2"/>
    <row r="170" s="153" customFormat="1" ht="13.2"/>
    <row r="171" s="153" customFormat="1" ht="13.2"/>
    <row r="172" s="153" customFormat="1" ht="13.2"/>
    <row r="173" s="153" customFormat="1" ht="13.2"/>
    <row r="174" s="153" customFormat="1" ht="13.2"/>
    <row r="175" s="153" customFormat="1" ht="13.2"/>
    <row r="176" s="153" customFormat="1" ht="13.2"/>
    <row r="177" s="153" customFormat="1" ht="13.2"/>
    <row r="178" s="153" customFormat="1" ht="13.2"/>
    <row r="179" s="153" customFormat="1" ht="13.2"/>
    <row r="180" s="153" customFormat="1" ht="13.2"/>
    <row r="181" s="153" customFormat="1" ht="13.2"/>
    <row r="182" s="153" customFormat="1" ht="13.2"/>
    <row r="183" s="153" customFormat="1" ht="13.2"/>
    <row r="184" s="153" customFormat="1" ht="13.2"/>
    <row r="185" s="153" customFormat="1" ht="13.2"/>
    <row r="186" s="153" customFormat="1" ht="13.2"/>
    <row r="187" s="153" customFormat="1" ht="13.2"/>
    <row r="188" s="153" customFormat="1" ht="13.2"/>
    <row r="189" s="153" customFormat="1" ht="13.2"/>
    <row r="190" s="153" customFormat="1" ht="13.2"/>
    <row r="191" s="153" customFormat="1" ht="13.2"/>
    <row r="192" s="153" customFormat="1" ht="13.2"/>
    <row r="193" s="153" customFormat="1" ht="13.2"/>
    <row r="194" s="153" customFormat="1" ht="13.2"/>
    <row r="195" s="153" customFormat="1" ht="13.2"/>
    <row r="196" s="153" customFormat="1" ht="13.2"/>
    <row r="197" s="153" customFormat="1" ht="13.2"/>
    <row r="198" s="153" customFormat="1" ht="13.2"/>
    <row r="199" s="153" customFormat="1" ht="13.2"/>
    <row r="200" s="153" customFormat="1" ht="13.2"/>
    <row r="201" s="153" customFormat="1" ht="13.2"/>
    <row r="202" s="153" customFormat="1" ht="13.2"/>
    <row r="203" s="153" customFormat="1" ht="13.2"/>
    <row r="204" s="153" customFormat="1" ht="13.2"/>
    <row r="205" s="153" customFormat="1" ht="13.2"/>
    <row r="206" s="153" customFormat="1" ht="13.2"/>
    <row r="207" s="153" customFormat="1" ht="13.2"/>
    <row r="208" s="153" customFormat="1" ht="13.2"/>
    <row r="209" s="153" customFormat="1" ht="13.2"/>
    <row r="210" s="153" customFormat="1" ht="13.2"/>
    <row r="211" s="153" customFormat="1" ht="13.2"/>
    <row r="212" s="153" customFormat="1" ht="13.2"/>
    <row r="213" s="153" customFormat="1" ht="13.2"/>
    <row r="214" s="153" customFormat="1" ht="13.2"/>
    <row r="215" s="153" customFormat="1" ht="13.2"/>
    <row r="216" s="153" customFormat="1" ht="13.2"/>
    <row r="217" s="153" customFormat="1" ht="13.2"/>
    <row r="218" s="153" customFormat="1" ht="13.2"/>
    <row r="219" s="153" customFormat="1" ht="13.2"/>
    <row r="220" s="153" customFormat="1" ht="13.2"/>
    <row r="221" s="153" customFormat="1" ht="13.2"/>
    <row r="222" s="153" customFormat="1" ht="13.2"/>
    <row r="223" s="153" customFormat="1" ht="13.2"/>
    <row r="224" s="153" customFormat="1" ht="13.2"/>
    <row r="225" s="153" customFormat="1" ht="13.2"/>
    <row r="226" s="153" customFormat="1" ht="13.2"/>
    <row r="227" s="153" customFormat="1" ht="13.2"/>
    <row r="228" s="153" customFormat="1" ht="13.2"/>
    <row r="229" s="153" customFormat="1" ht="13.2"/>
    <row r="230" s="153" customFormat="1" ht="13.2"/>
    <row r="231" s="153" customFormat="1" ht="13.2"/>
    <row r="232" s="153" customFormat="1" ht="13.2"/>
    <row r="233" s="153" customFormat="1" ht="13.2"/>
    <row r="234" s="153" customFormat="1" ht="13.2"/>
    <row r="235" s="153" customFormat="1" ht="13.2"/>
    <row r="236" s="153" customFormat="1" ht="13.2"/>
    <row r="237" s="153" customFormat="1" ht="13.2"/>
    <row r="238" s="153" customFormat="1" ht="13.2"/>
    <row r="239" s="153" customFormat="1" ht="13.2"/>
    <row r="240" s="153" customFormat="1" ht="13.2"/>
    <row r="241" s="153" customFormat="1" ht="13.2"/>
    <row r="242" s="153" customFormat="1" ht="13.2"/>
    <row r="243" s="153" customFormat="1" ht="13.2"/>
    <row r="244" s="153" customFormat="1" ht="13.2"/>
    <row r="245" s="153" customFormat="1" ht="13.2"/>
    <row r="246" s="153" customFormat="1" ht="13.2"/>
    <row r="247" s="153" customFormat="1" ht="13.2"/>
    <row r="248" s="153" customFormat="1" ht="13.2"/>
    <row r="249" s="153" customFormat="1" ht="13.2"/>
    <row r="250" s="153" customFormat="1" ht="13.2"/>
    <row r="251" s="153" customFormat="1" ht="13.2"/>
    <row r="252" s="153" customFormat="1" ht="13.2"/>
    <row r="253" s="153" customFormat="1" ht="13.2"/>
    <row r="254" s="153" customFormat="1" ht="13.2"/>
    <row r="255" s="153" customFormat="1" ht="13.2"/>
    <row r="256" s="153" customFormat="1" ht="13.2"/>
    <row r="257" s="153" customFormat="1" ht="13.2"/>
    <row r="258" s="153" customFormat="1" ht="13.2"/>
    <row r="259" s="153" customFormat="1" ht="13.2"/>
    <row r="260" s="153" customFormat="1" ht="13.2"/>
    <row r="261" s="153" customFormat="1" ht="13.2"/>
    <row r="262" s="153" customFormat="1" ht="13.2"/>
    <row r="263" s="153" customFormat="1" ht="13.2"/>
    <row r="264" s="153" customFormat="1" ht="13.2"/>
    <row r="265" s="153" customFormat="1" ht="13.2"/>
    <row r="266" s="153" customFormat="1" ht="13.2"/>
    <row r="267" s="153" customFormat="1" ht="13.2"/>
    <row r="268" s="153" customFormat="1" ht="13.2"/>
    <row r="269" s="153" customFormat="1" ht="13.2"/>
    <row r="270" s="153" customFormat="1" ht="13.2"/>
    <row r="271" s="153" customFormat="1" ht="13.2"/>
    <row r="272" s="153" customFormat="1" ht="13.2"/>
    <row r="273" s="153" customFormat="1" ht="13.2"/>
    <row r="274" s="153" customFormat="1" ht="13.2"/>
    <row r="275" s="153" customFormat="1" ht="13.2"/>
    <row r="276" s="153" customFormat="1" ht="13.2"/>
    <row r="277" s="153" customFormat="1" ht="13.2"/>
    <row r="278" s="153" customFormat="1" ht="13.2"/>
    <row r="279" s="153" customFormat="1" ht="13.2"/>
    <row r="280" s="153" customFormat="1" ht="13.2"/>
    <row r="281" s="153" customFormat="1" ht="13.2"/>
    <row r="282" s="153" customFormat="1" ht="13.2"/>
    <row r="283" s="153" customFormat="1" ht="13.2"/>
    <row r="284" s="153" customFormat="1" ht="13.2"/>
    <row r="285" s="153" customFormat="1" ht="13.2"/>
    <row r="286" s="153" customFormat="1" ht="13.2"/>
  </sheetData>
  <mergeCells count="13">
    <mergeCell ref="C14:G14"/>
    <mergeCell ref="A3:G3"/>
    <mergeCell ref="A12:F12"/>
    <mergeCell ref="A13:G13"/>
    <mergeCell ref="C8:G8"/>
    <mergeCell ref="A33:F33"/>
    <mergeCell ref="A34:G34"/>
    <mergeCell ref="A35:F35"/>
    <mergeCell ref="A22:F22"/>
    <mergeCell ref="A23:G23"/>
    <mergeCell ref="C24:G24"/>
    <mergeCell ref="A27:F27"/>
    <mergeCell ref="C28:G28"/>
  </mergeCells>
  <pageMargins left="0.7" right="0.7" top="0.75" bottom="0.75" header="0.3" footer="0.3"/>
  <pageSetup paperSize="9" scale="86" fitToHeight="0" orientation="portrait" r:id="rId1"/>
  <rowBreaks count="1" manualBreakCount="1">
    <brk id="2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40"/>
  <sheetViews>
    <sheetView view="pageBreakPreview" zoomScaleNormal="100" zoomScaleSheetLayoutView="100" workbookViewId="0">
      <selection activeCell="C3" sqref="C3:E3"/>
    </sheetView>
  </sheetViews>
  <sheetFormatPr defaultRowHeight="13.8"/>
  <cols>
    <col min="1" max="1" width="9.88671875" style="223" bestFit="1" customWidth="1"/>
    <col min="2" max="2" width="14.88671875" style="152" customWidth="1"/>
    <col min="3" max="3" width="53.33203125" style="137" customWidth="1"/>
    <col min="4" max="4" width="10" style="152" customWidth="1"/>
    <col min="5" max="5" width="8" style="152" customWidth="1"/>
    <col min="6" max="6" width="12.44140625" style="137" bestFit="1" customWidth="1"/>
    <col min="7" max="7" width="15.88671875" style="137" bestFit="1" customWidth="1"/>
    <col min="8" max="8" width="15.109375" style="137" customWidth="1"/>
    <col min="9" max="9" width="17.44140625" style="137" bestFit="1" customWidth="1"/>
    <col min="10" max="256" width="9.109375" style="137"/>
    <col min="257" max="257" width="6.33203125" style="137" customWidth="1"/>
    <col min="258" max="258" width="14.88671875" style="137" customWidth="1"/>
    <col min="259" max="259" width="53.33203125" style="137" customWidth="1"/>
    <col min="260" max="260" width="10" style="137" customWidth="1"/>
    <col min="261" max="261" width="8" style="137" customWidth="1"/>
    <col min="262" max="262" width="12.44140625" style="137" bestFit="1" customWidth="1"/>
    <col min="263" max="263" width="15.88671875" style="137" bestFit="1" customWidth="1"/>
    <col min="264" max="264" width="15.109375" style="137" customWidth="1"/>
    <col min="265" max="265" width="17.44140625" style="137" bestFit="1" customWidth="1"/>
    <col min="266" max="512" width="9.109375" style="137"/>
    <col min="513" max="513" width="6.33203125" style="137" customWidth="1"/>
    <col min="514" max="514" width="14.88671875" style="137" customWidth="1"/>
    <col min="515" max="515" width="53.33203125" style="137" customWidth="1"/>
    <col min="516" max="516" width="10" style="137" customWidth="1"/>
    <col min="517" max="517" width="8" style="137" customWidth="1"/>
    <col min="518" max="518" width="12.44140625" style="137" bestFit="1" customWidth="1"/>
    <col min="519" max="519" width="15.88671875" style="137" bestFit="1" customWidth="1"/>
    <col min="520" max="520" width="15.109375" style="137" customWidth="1"/>
    <col min="521" max="521" width="17.44140625" style="137" bestFit="1" customWidth="1"/>
    <col min="522" max="768" width="9.109375" style="137"/>
    <col min="769" max="769" width="6.33203125" style="137" customWidth="1"/>
    <col min="770" max="770" width="14.88671875" style="137" customWidth="1"/>
    <col min="771" max="771" width="53.33203125" style="137" customWidth="1"/>
    <col min="772" max="772" width="10" style="137" customWidth="1"/>
    <col min="773" max="773" width="8" style="137" customWidth="1"/>
    <col min="774" max="774" width="12.44140625" style="137" bestFit="1" customWidth="1"/>
    <col min="775" max="775" width="15.88671875" style="137" bestFit="1" customWidth="1"/>
    <col min="776" max="776" width="15.109375" style="137" customWidth="1"/>
    <col min="777" max="777" width="17.44140625" style="137" bestFit="1" customWidth="1"/>
    <col min="778" max="1024" width="9.109375" style="137"/>
    <col min="1025" max="1025" width="6.33203125" style="137" customWidth="1"/>
    <col min="1026" max="1026" width="14.88671875" style="137" customWidth="1"/>
    <col min="1027" max="1027" width="53.33203125" style="137" customWidth="1"/>
    <col min="1028" max="1028" width="10" style="137" customWidth="1"/>
    <col min="1029" max="1029" width="8" style="137" customWidth="1"/>
    <col min="1030" max="1030" width="12.44140625" style="137" bestFit="1" customWidth="1"/>
    <col min="1031" max="1031" width="15.88671875" style="137" bestFit="1" customWidth="1"/>
    <col min="1032" max="1032" width="15.109375" style="137" customWidth="1"/>
    <col min="1033" max="1033" width="17.44140625" style="137" bestFit="1" customWidth="1"/>
    <col min="1034" max="1280" width="9.109375" style="137"/>
    <col min="1281" max="1281" width="6.33203125" style="137" customWidth="1"/>
    <col min="1282" max="1282" width="14.88671875" style="137" customWidth="1"/>
    <col min="1283" max="1283" width="53.33203125" style="137" customWidth="1"/>
    <col min="1284" max="1284" width="10" style="137" customWidth="1"/>
    <col min="1285" max="1285" width="8" style="137" customWidth="1"/>
    <col min="1286" max="1286" width="12.44140625" style="137" bestFit="1" customWidth="1"/>
    <col min="1287" max="1287" width="15.88671875" style="137" bestFit="1" customWidth="1"/>
    <col min="1288" max="1288" width="15.109375" style="137" customWidth="1"/>
    <col min="1289" max="1289" width="17.44140625" style="137" bestFit="1" customWidth="1"/>
    <col min="1290" max="1536" width="9.109375" style="137"/>
    <col min="1537" max="1537" width="6.33203125" style="137" customWidth="1"/>
    <col min="1538" max="1538" width="14.88671875" style="137" customWidth="1"/>
    <col min="1539" max="1539" width="53.33203125" style="137" customWidth="1"/>
    <col min="1540" max="1540" width="10" style="137" customWidth="1"/>
    <col min="1541" max="1541" width="8" style="137" customWidth="1"/>
    <col min="1542" max="1542" width="12.44140625" style="137" bestFit="1" customWidth="1"/>
    <col min="1543" max="1543" width="15.88671875" style="137" bestFit="1" customWidth="1"/>
    <col min="1544" max="1544" width="15.109375" style="137" customWidth="1"/>
    <col min="1545" max="1545" width="17.44140625" style="137" bestFit="1" customWidth="1"/>
    <col min="1546" max="1792" width="9.109375" style="137"/>
    <col min="1793" max="1793" width="6.33203125" style="137" customWidth="1"/>
    <col min="1794" max="1794" width="14.88671875" style="137" customWidth="1"/>
    <col min="1795" max="1795" width="53.33203125" style="137" customWidth="1"/>
    <col min="1796" max="1796" width="10" style="137" customWidth="1"/>
    <col min="1797" max="1797" width="8" style="137" customWidth="1"/>
    <col min="1798" max="1798" width="12.44140625" style="137" bestFit="1" customWidth="1"/>
    <col min="1799" max="1799" width="15.88671875" style="137" bestFit="1" customWidth="1"/>
    <col min="1800" max="1800" width="15.109375" style="137" customWidth="1"/>
    <col min="1801" max="1801" width="17.44140625" style="137" bestFit="1" customWidth="1"/>
    <col min="1802" max="2048" width="9.109375" style="137"/>
    <col min="2049" max="2049" width="6.33203125" style="137" customWidth="1"/>
    <col min="2050" max="2050" width="14.88671875" style="137" customWidth="1"/>
    <col min="2051" max="2051" width="53.33203125" style="137" customWidth="1"/>
    <col min="2052" max="2052" width="10" style="137" customWidth="1"/>
    <col min="2053" max="2053" width="8" style="137" customWidth="1"/>
    <col min="2054" max="2054" width="12.44140625" style="137" bestFit="1" customWidth="1"/>
    <col min="2055" max="2055" width="15.88671875" style="137" bestFit="1" customWidth="1"/>
    <col min="2056" max="2056" width="15.109375" style="137" customWidth="1"/>
    <col min="2057" max="2057" width="17.44140625" style="137" bestFit="1" customWidth="1"/>
    <col min="2058" max="2304" width="9.109375" style="137"/>
    <col min="2305" max="2305" width="6.33203125" style="137" customWidth="1"/>
    <col min="2306" max="2306" width="14.88671875" style="137" customWidth="1"/>
    <col min="2307" max="2307" width="53.33203125" style="137" customWidth="1"/>
    <col min="2308" max="2308" width="10" style="137" customWidth="1"/>
    <col min="2309" max="2309" width="8" style="137" customWidth="1"/>
    <col min="2310" max="2310" width="12.44140625" style="137" bestFit="1" customWidth="1"/>
    <col min="2311" max="2311" width="15.88671875" style="137" bestFit="1" customWidth="1"/>
    <col min="2312" max="2312" width="15.109375" style="137" customWidth="1"/>
    <col min="2313" max="2313" width="17.44140625" style="137" bestFit="1" customWidth="1"/>
    <col min="2314" max="2560" width="9.109375" style="137"/>
    <col min="2561" max="2561" width="6.33203125" style="137" customWidth="1"/>
    <col min="2562" max="2562" width="14.88671875" style="137" customWidth="1"/>
    <col min="2563" max="2563" width="53.33203125" style="137" customWidth="1"/>
    <col min="2564" max="2564" width="10" style="137" customWidth="1"/>
    <col min="2565" max="2565" width="8" style="137" customWidth="1"/>
    <col min="2566" max="2566" width="12.44140625" style="137" bestFit="1" customWidth="1"/>
    <col min="2567" max="2567" width="15.88671875" style="137" bestFit="1" customWidth="1"/>
    <col min="2568" max="2568" width="15.109375" style="137" customWidth="1"/>
    <col min="2569" max="2569" width="17.44140625" style="137" bestFit="1" customWidth="1"/>
    <col min="2570" max="2816" width="9.109375" style="137"/>
    <col min="2817" max="2817" width="6.33203125" style="137" customWidth="1"/>
    <col min="2818" max="2818" width="14.88671875" style="137" customWidth="1"/>
    <col min="2819" max="2819" width="53.33203125" style="137" customWidth="1"/>
    <col min="2820" max="2820" width="10" style="137" customWidth="1"/>
    <col min="2821" max="2821" width="8" style="137" customWidth="1"/>
    <col min="2822" max="2822" width="12.44140625" style="137" bestFit="1" customWidth="1"/>
    <col min="2823" max="2823" width="15.88671875" style="137" bestFit="1" customWidth="1"/>
    <col min="2824" max="2824" width="15.109375" style="137" customWidth="1"/>
    <col min="2825" max="2825" width="17.44140625" style="137" bestFit="1" customWidth="1"/>
    <col min="2826" max="3072" width="9.109375" style="137"/>
    <col min="3073" max="3073" width="6.33203125" style="137" customWidth="1"/>
    <col min="3074" max="3074" width="14.88671875" style="137" customWidth="1"/>
    <col min="3075" max="3075" width="53.33203125" style="137" customWidth="1"/>
    <col min="3076" max="3076" width="10" style="137" customWidth="1"/>
    <col min="3077" max="3077" width="8" style="137" customWidth="1"/>
    <col min="3078" max="3078" width="12.44140625" style="137" bestFit="1" customWidth="1"/>
    <col min="3079" max="3079" width="15.88671875" style="137" bestFit="1" customWidth="1"/>
    <col min="3080" max="3080" width="15.109375" style="137" customWidth="1"/>
    <col min="3081" max="3081" width="17.44140625" style="137" bestFit="1" customWidth="1"/>
    <col min="3082" max="3328" width="9.109375" style="137"/>
    <col min="3329" max="3329" width="6.33203125" style="137" customWidth="1"/>
    <col min="3330" max="3330" width="14.88671875" style="137" customWidth="1"/>
    <col min="3331" max="3331" width="53.33203125" style="137" customWidth="1"/>
    <col min="3332" max="3332" width="10" style="137" customWidth="1"/>
    <col min="3333" max="3333" width="8" style="137" customWidth="1"/>
    <col min="3334" max="3334" width="12.44140625" style="137" bestFit="1" customWidth="1"/>
    <col min="3335" max="3335" width="15.88671875" style="137" bestFit="1" customWidth="1"/>
    <col min="3336" max="3336" width="15.109375" style="137" customWidth="1"/>
    <col min="3337" max="3337" width="17.44140625" style="137" bestFit="1" customWidth="1"/>
    <col min="3338" max="3584" width="9.109375" style="137"/>
    <col min="3585" max="3585" width="6.33203125" style="137" customWidth="1"/>
    <col min="3586" max="3586" width="14.88671875" style="137" customWidth="1"/>
    <col min="3587" max="3587" width="53.33203125" style="137" customWidth="1"/>
    <col min="3588" max="3588" width="10" style="137" customWidth="1"/>
    <col min="3589" max="3589" width="8" style="137" customWidth="1"/>
    <col min="3590" max="3590" width="12.44140625" style="137" bestFit="1" customWidth="1"/>
    <col min="3591" max="3591" width="15.88671875" style="137" bestFit="1" customWidth="1"/>
    <col min="3592" max="3592" width="15.109375" style="137" customWidth="1"/>
    <col min="3593" max="3593" width="17.44140625" style="137" bestFit="1" customWidth="1"/>
    <col min="3594" max="3840" width="9.109375" style="137"/>
    <col min="3841" max="3841" width="6.33203125" style="137" customWidth="1"/>
    <col min="3842" max="3842" width="14.88671875" style="137" customWidth="1"/>
    <col min="3843" max="3843" width="53.33203125" style="137" customWidth="1"/>
    <col min="3844" max="3844" width="10" style="137" customWidth="1"/>
    <col min="3845" max="3845" width="8" style="137" customWidth="1"/>
    <col min="3846" max="3846" width="12.44140625" style="137" bestFit="1" customWidth="1"/>
    <col min="3847" max="3847" width="15.88671875" style="137" bestFit="1" customWidth="1"/>
    <col min="3848" max="3848" width="15.109375" style="137" customWidth="1"/>
    <col min="3849" max="3849" width="17.44140625" style="137" bestFit="1" customWidth="1"/>
    <col min="3850" max="4096" width="9.109375" style="137"/>
    <col min="4097" max="4097" width="6.33203125" style="137" customWidth="1"/>
    <col min="4098" max="4098" width="14.88671875" style="137" customWidth="1"/>
    <col min="4099" max="4099" width="53.33203125" style="137" customWidth="1"/>
    <col min="4100" max="4100" width="10" style="137" customWidth="1"/>
    <col min="4101" max="4101" width="8" style="137" customWidth="1"/>
    <col min="4102" max="4102" width="12.44140625" style="137" bestFit="1" customWidth="1"/>
    <col min="4103" max="4103" width="15.88671875" style="137" bestFit="1" customWidth="1"/>
    <col min="4104" max="4104" width="15.109375" style="137" customWidth="1"/>
    <col min="4105" max="4105" width="17.44140625" style="137" bestFit="1" customWidth="1"/>
    <col min="4106" max="4352" width="9.109375" style="137"/>
    <col min="4353" max="4353" width="6.33203125" style="137" customWidth="1"/>
    <col min="4354" max="4354" width="14.88671875" style="137" customWidth="1"/>
    <col min="4355" max="4355" width="53.33203125" style="137" customWidth="1"/>
    <col min="4356" max="4356" width="10" style="137" customWidth="1"/>
    <col min="4357" max="4357" width="8" style="137" customWidth="1"/>
    <col min="4358" max="4358" width="12.44140625" style="137" bestFit="1" customWidth="1"/>
    <col min="4359" max="4359" width="15.88671875" style="137" bestFit="1" customWidth="1"/>
    <col min="4360" max="4360" width="15.109375" style="137" customWidth="1"/>
    <col min="4361" max="4361" width="17.44140625" style="137" bestFit="1" customWidth="1"/>
    <col min="4362" max="4608" width="9.109375" style="137"/>
    <col min="4609" max="4609" width="6.33203125" style="137" customWidth="1"/>
    <col min="4610" max="4610" width="14.88671875" style="137" customWidth="1"/>
    <col min="4611" max="4611" width="53.33203125" style="137" customWidth="1"/>
    <col min="4612" max="4612" width="10" style="137" customWidth="1"/>
    <col min="4613" max="4613" width="8" style="137" customWidth="1"/>
    <col min="4614" max="4614" width="12.44140625" style="137" bestFit="1" customWidth="1"/>
    <col min="4615" max="4615" width="15.88671875" style="137" bestFit="1" customWidth="1"/>
    <col min="4616" max="4616" width="15.109375" style="137" customWidth="1"/>
    <col min="4617" max="4617" width="17.44140625" style="137" bestFit="1" customWidth="1"/>
    <col min="4618" max="4864" width="9.109375" style="137"/>
    <col min="4865" max="4865" width="6.33203125" style="137" customWidth="1"/>
    <col min="4866" max="4866" width="14.88671875" style="137" customWidth="1"/>
    <col min="4867" max="4867" width="53.33203125" style="137" customWidth="1"/>
    <col min="4868" max="4868" width="10" style="137" customWidth="1"/>
    <col min="4869" max="4869" width="8" style="137" customWidth="1"/>
    <col min="4870" max="4870" width="12.44140625" style="137" bestFit="1" customWidth="1"/>
    <col min="4871" max="4871" width="15.88671875" style="137" bestFit="1" customWidth="1"/>
    <col min="4872" max="4872" width="15.109375" style="137" customWidth="1"/>
    <col min="4873" max="4873" width="17.44140625" style="137" bestFit="1" customWidth="1"/>
    <col min="4874" max="5120" width="9.109375" style="137"/>
    <col min="5121" max="5121" width="6.33203125" style="137" customWidth="1"/>
    <col min="5122" max="5122" width="14.88671875" style="137" customWidth="1"/>
    <col min="5123" max="5123" width="53.33203125" style="137" customWidth="1"/>
    <col min="5124" max="5124" width="10" style="137" customWidth="1"/>
    <col min="5125" max="5125" width="8" style="137" customWidth="1"/>
    <col min="5126" max="5126" width="12.44140625" style="137" bestFit="1" customWidth="1"/>
    <col min="5127" max="5127" width="15.88671875" style="137" bestFit="1" customWidth="1"/>
    <col min="5128" max="5128" width="15.109375" style="137" customWidth="1"/>
    <col min="5129" max="5129" width="17.44140625" style="137" bestFit="1" customWidth="1"/>
    <col min="5130" max="5376" width="9.109375" style="137"/>
    <col min="5377" max="5377" width="6.33203125" style="137" customWidth="1"/>
    <col min="5378" max="5378" width="14.88671875" style="137" customWidth="1"/>
    <col min="5379" max="5379" width="53.33203125" style="137" customWidth="1"/>
    <col min="5380" max="5380" width="10" style="137" customWidth="1"/>
    <col min="5381" max="5381" width="8" style="137" customWidth="1"/>
    <col min="5382" max="5382" width="12.44140625" style="137" bestFit="1" customWidth="1"/>
    <col min="5383" max="5383" width="15.88671875" style="137" bestFit="1" customWidth="1"/>
    <col min="5384" max="5384" width="15.109375" style="137" customWidth="1"/>
    <col min="5385" max="5385" width="17.44140625" style="137" bestFit="1" customWidth="1"/>
    <col min="5386" max="5632" width="9.109375" style="137"/>
    <col min="5633" max="5633" width="6.33203125" style="137" customWidth="1"/>
    <col min="5634" max="5634" width="14.88671875" style="137" customWidth="1"/>
    <col min="5635" max="5635" width="53.33203125" style="137" customWidth="1"/>
    <col min="5636" max="5636" width="10" style="137" customWidth="1"/>
    <col min="5637" max="5637" width="8" style="137" customWidth="1"/>
    <col min="5638" max="5638" width="12.44140625" style="137" bestFit="1" customWidth="1"/>
    <col min="5639" max="5639" width="15.88671875" style="137" bestFit="1" customWidth="1"/>
    <col min="5640" max="5640" width="15.109375" style="137" customWidth="1"/>
    <col min="5641" max="5641" width="17.44140625" style="137" bestFit="1" customWidth="1"/>
    <col min="5642" max="5888" width="9.109375" style="137"/>
    <col min="5889" max="5889" width="6.33203125" style="137" customWidth="1"/>
    <col min="5890" max="5890" width="14.88671875" style="137" customWidth="1"/>
    <col min="5891" max="5891" width="53.33203125" style="137" customWidth="1"/>
    <col min="5892" max="5892" width="10" style="137" customWidth="1"/>
    <col min="5893" max="5893" width="8" style="137" customWidth="1"/>
    <col min="5894" max="5894" width="12.44140625" style="137" bestFit="1" customWidth="1"/>
    <col min="5895" max="5895" width="15.88671875" style="137" bestFit="1" customWidth="1"/>
    <col min="5896" max="5896" width="15.109375" style="137" customWidth="1"/>
    <col min="5897" max="5897" width="17.44140625" style="137" bestFit="1" customWidth="1"/>
    <col min="5898" max="6144" width="9.109375" style="137"/>
    <col min="6145" max="6145" width="6.33203125" style="137" customWidth="1"/>
    <col min="6146" max="6146" width="14.88671875" style="137" customWidth="1"/>
    <col min="6147" max="6147" width="53.33203125" style="137" customWidth="1"/>
    <col min="6148" max="6148" width="10" style="137" customWidth="1"/>
    <col min="6149" max="6149" width="8" style="137" customWidth="1"/>
    <col min="6150" max="6150" width="12.44140625" style="137" bestFit="1" customWidth="1"/>
    <col min="6151" max="6151" width="15.88671875" style="137" bestFit="1" customWidth="1"/>
    <col min="6152" max="6152" width="15.109375" style="137" customWidth="1"/>
    <col min="6153" max="6153" width="17.44140625" style="137" bestFit="1" customWidth="1"/>
    <col min="6154" max="6400" width="9.109375" style="137"/>
    <col min="6401" max="6401" width="6.33203125" style="137" customWidth="1"/>
    <col min="6402" max="6402" width="14.88671875" style="137" customWidth="1"/>
    <col min="6403" max="6403" width="53.33203125" style="137" customWidth="1"/>
    <col min="6404" max="6404" width="10" style="137" customWidth="1"/>
    <col min="6405" max="6405" width="8" style="137" customWidth="1"/>
    <col min="6406" max="6406" width="12.44140625" style="137" bestFit="1" customWidth="1"/>
    <col min="6407" max="6407" width="15.88671875" style="137" bestFit="1" customWidth="1"/>
    <col min="6408" max="6408" width="15.109375" style="137" customWidth="1"/>
    <col min="6409" max="6409" width="17.44140625" style="137" bestFit="1" customWidth="1"/>
    <col min="6410" max="6656" width="9.109375" style="137"/>
    <col min="6657" max="6657" width="6.33203125" style="137" customWidth="1"/>
    <col min="6658" max="6658" width="14.88671875" style="137" customWidth="1"/>
    <col min="6659" max="6659" width="53.33203125" style="137" customWidth="1"/>
    <col min="6660" max="6660" width="10" style="137" customWidth="1"/>
    <col min="6661" max="6661" width="8" style="137" customWidth="1"/>
    <col min="6662" max="6662" width="12.44140625" style="137" bestFit="1" customWidth="1"/>
    <col min="6663" max="6663" width="15.88671875" style="137" bestFit="1" customWidth="1"/>
    <col min="6664" max="6664" width="15.109375" style="137" customWidth="1"/>
    <col min="6665" max="6665" width="17.44140625" style="137" bestFit="1" customWidth="1"/>
    <col min="6666" max="6912" width="9.109375" style="137"/>
    <col min="6913" max="6913" width="6.33203125" style="137" customWidth="1"/>
    <col min="6914" max="6914" width="14.88671875" style="137" customWidth="1"/>
    <col min="6915" max="6915" width="53.33203125" style="137" customWidth="1"/>
    <col min="6916" max="6916" width="10" style="137" customWidth="1"/>
    <col min="6917" max="6917" width="8" style="137" customWidth="1"/>
    <col min="6918" max="6918" width="12.44140625" style="137" bestFit="1" customWidth="1"/>
    <col min="6919" max="6919" width="15.88671875" style="137" bestFit="1" customWidth="1"/>
    <col min="6920" max="6920" width="15.109375" style="137" customWidth="1"/>
    <col min="6921" max="6921" width="17.44140625" style="137" bestFit="1" customWidth="1"/>
    <col min="6922" max="7168" width="9.109375" style="137"/>
    <col min="7169" max="7169" width="6.33203125" style="137" customWidth="1"/>
    <col min="7170" max="7170" width="14.88671875" style="137" customWidth="1"/>
    <col min="7171" max="7171" width="53.33203125" style="137" customWidth="1"/>
    <col min="7172" max="7172" width="10" style="137" customWidth="1"/>
    <col min="7173" max="7173" width="8" style="137" customWidth="1"/>
    <col min="7174" max="7174" width="12.44140625" style="137" bestFit="1" customWidth="1"/>
    <col min="7175" max="7175" width="15.88671875" style="137" bestFit="1" customWidth="1"/>
    <col min="7176" max="7176" width="15.109375" style="137" customWidth="1"/>
    <col min="7177" max="7177" width="17.44140625" style="137" bestFit="1" customWidth="1"/>
    <col min="7178" max="7424" width="9.109375" style="137"/>
    <col min="7425" max="7425" width="6.33203125" style="137" customWidth="1"/>
    <col min="7426" max="7426" width="14.88671875" style="137" customWidth="1"/>
    <col min="7427" max="7427" width="53.33203125" style="137" customWidth="1"/>
    <col min="7428" max="7428" width="10" style="137" customWidth="1"/>
    <col min="7429" max="7429" width="8" style="137" customWidth="1"/>
    <col min="7430" max="7430" width="12.44140625" style="137" bestFit="1" customWidth="1"/>
    <col min="7431" max="7431" width="15.88671875" style="137" bestFit="1" customWidth="1"/>
    <col min="7432" max="7432" width="15.109375" style="137" customWidth="1"/>
    <col min="7433" max="7433" width="17.44140625" style="137" bestFit="1" customWidth="1"/>
    <col min="7434" max="7680" width="9.109375" style="137"/>
    <col min="7681" max="7681" width="6.33203125" style="137" customWidth="1"/>
    <col min="7682" max="7682" width="14.88671875" style="137" customWidth="1"/>
    <col min="7683" max="7683" width="53.33203125" style="137" customWidth="1"/>
    <col min="7684" max="7684" width="10" style="137" customWidth="1"/>
    <col min="7685" max="7685" width="8" style="137" customWidth="1"/>
    <col min="7686" max="7686" width="12.44140625" style="137" bestFit="1" customWidth="1"/>
    <col min="7687" max="7687" width="15.88671875" style="137" bestFit="1" customWidth="1"/>
    <col min="7688" max="7688" width="15.109375" style="137" customWidth="1"/>
    <col min="7689" max="7689" width="17.44140625" style="137" bestFit="1" customWidth="1"/>
    <col min="7690" max="7936" width="9.109375" style="137"/>
    <col min="7937" max="7937" width="6.33203125" style="137" customWidth="1"/>
    <col min="7938" max="7938" width="14.88671875" style="137" customWidth="1"/>
    <col min="7939" max="7939" width="53.33203125" style="137" customWidth="1"/>
    <col min="7940" max="7940" width="10" style="137" customWidth="1"/>
    <col min="7941" max="7941" width="8" style="137" customWidth="1"/>
    <col min="7942" max="7942" width="12.44140625" style="137" bestFit="1" customWidth="1"/>
    <col min="7943" max="7943" width="15.88671875" style="137" bestFit="1" customWidth="1"/>
    <col min="7944" max="7944" width="15.109375" style="137" customWidth="1"/>
    <col min="7945" max="7945" width="17.44140625" style="137" bestFit="1" customWidth="1"/>
    <col min="7946" max="8192" width="9.109375" style="137"/>
    <col min="8193" max="8193" width="6.33203125" style="137" customWidth="1"/>
    <col min="8194" max="8194" width="14.88671875" style="137" customWidth="1"/>
    <col min="8195" max="8195" width="53.33203125" style="137" customWidth="1"/>
    <col min="8196" max="8196" width="10" style="137" customWidth="1"/>
    <col min="8197" max="8197" width="8" style="137" customWidth="1"/>
    <col min="8198" max="8198" width="12.44140625" style="137" bestFit="1" customWidth="1"/>
    <col min="8199" max="8199" width="15.88671875" style="137" bestFit="1" customWidth="1"/>
    <col min="8200" max="8200" width="15.109375" style="137" customWidth="1"/>
    <col min="8201" max="8201" width="17.44140625" style="137" bestFit="1" customWidth="1"/>
    <col min="8202" max="8448" width="9.109375" style="137"/>
    <col min="8449" max="8449" width="6.33203125" style="137" customWidth="1"/>
    <col min="8450" max="8450" width="14.88671875" style="137" customWidth="1"/>
    <col min="8451" max="8451" width="53.33203125" style="137" customWidth="1"/>
    <col min="8452" max="8452" width="10" style="137" customWidth="1"/>
    <col min="8453" max="8453" width="8" style="137" customWidth="1"/>
    <col min="8454" max="8454" width="12.44140625" style="137" bestFit="1" customWidth="1"/>
    <col min="8455" max="8455" width="15.88671875" style="137" bestFit="1" customWidth="1"/>
    <col min="8456" max="8456" width="15.109375" style="137" customWidth="1"/>
    <col min="8457" max="8457" width="17.44140625" style="137" bestFit="1" customWidth="1"/>
    <col min="8458" max="8704" width="9.109375" style="137"/>
    <col min="8705" max="8705" width="6.33203125" style="137" customWidth="1"/>
    <col min="8706" max="8706" width="14.88671875" style="137" customWidth="1"/>
    <col min="8707" max="8707" width="53.33203125" style="137" customWidth="1"/>
    <col min="8708" max="8708" width="10" style="137" customWidth="1"/>
    <col min="8709" max="8709" width="8" style="137" customWidth="1"/>
    <col min="8710" max="8710" width="12.44140625" style="137" bestFit="1" customWidth="1"/>
    <col min="8711" max="8711" width="15.88671875" style="137" bestFit="1" customWidth="1"/>
    <col min="8712" max="8712" width="15.109375" style="137" customWidth="1"/>
    <col min="8713" max="8713" width="17.44140625" style="137" bestFit="1" customWidth="1"/>
    <col min="8714" max="8960" width="9.109375" style="137"/>
    <col min="8961" max="8961" width="6.33203125" style="137" customWidth="1"/>
    <col min="8962" max="8962" width="14.88671875" style="137" customWidth="1"/>
    <col min="8963" max="8963" width="53.33203125" style="137" customWidth="1"/>
    <col min="8964" max="8964" width="10" style="137" customWidth="1"/>
    <col min="8965" max="8965" width="8" style="137" customWidth="1"/>
    <col min="8966" max="8966" width="12.44140625" style="137" bestFit="1" customWidth="1"/>
    <col min="8967" max="8967" width="15.88671875" style="137" bestFit="1" customWidth="1"/>
    <col min="8968" max="8968" width="15.109375" style="137" customWidth="1"/>
    <col min="8969" max="8969" width="17.44140625" style="137" bestFit="1" customWidth="1"/>
    <col min="8970" max="9216" width="9.109375" style="137"/>
    <col min="9217" max="9217" width="6.33203125" style="137" customWidth="1"/>
    <col min="9218" max="9218" width="14.88671875" style="137" customWidth="1"/>
    <col min="9219" max="9219" width="53.33203125" style="137" customWidth="1"/>
    <col min="9220" max="9220" width="10" style="137" customWidth="1"/>
    <col min="9221" max="9221" width="8" style="137" customWidth="1"/>
    <col min="9222" max="9222" width="12.44140625" style="137" bestFit="1" customWidth="1"/>
    <col min="9223" max="9223" width="15.88671875" style="137" bestFit="1" customWidth="1"/>
    <col min="9224" max="9224" width="15.109375" style="137" customWidth="1"/>
    <col min="9225" max="9225" width="17.44140625" style="137" bestFit="1" customWidth="1"/>
    <col min="9226" max="9472" width="9.109375" style="137"/>
    <col min="9473" max="9473" width="6.33203125" style="137" customWidth="1"/>
    <col min="9474" max="9474" width="14.88671875" style="137" customWidth="1"/>
    <col min="9475" max="9475" width="53.33203125" style="137" customWidth="1"/>
    <col min="9476" max="9476" width="10" style="137" customWidth="1"/>
    <col min="9477" max="9477" width="8" style="137" customWidth="1"/>
    <col min="9478" max="9478" width="12.44140625" style="137" bestFit="1" customWidth="1"/>
    <col min="9479" max="9479" width="15.88671875" style="137" bestFit="1" customWidth="1"/>
    <col min="9480" max="9480" width="15.109375" style="137" customWidth="1"/>
    <col min="9481" max="9481" width="17.44140625" style="137" bestFit="1" customWidth="1"/>
    <col min="9482" max="9728" width="9.109375" style="137"/>
    <col min="9729" max="9729" width="6.33203125" style="137" customWidth="1"/>
    <col min="9730" max="9730" width="14.88671875" style="137" customWidth="1"/>
    <col min="9731" max="9731" width="53.33203125" style="137" customWidth="1"/>
    <col min="9732" max="9732" width="10" style="137" customWidth="1"/>
    <col min="9733" max="9733" width="8" style="137" customWidth="1"/>
    <col min="9734" max="9734" width="12.44140625" style="137" bestFit="1" customWidth="1"/>
    <col min="9735" max="9735" width="15.88671875" style="137" bestFit="1" customWidth="1"/>
    <col min="9736" max="9736" width="15.109375" style="137" customWidth="1"/>
    <col min="9737" max="9737" width="17.44140625" style="137" bestFit="1" customWidth="1"/>
    <col min="9738" max="9984" width="9.109375" style="137"/>
    <col min="9985" max="9985" width="6.33203125" style="137" customWidth="1"/>
    <col min="9986" max="9986" width="14.88671875" style="137" customWidth="1"/>
    <col min="9987" max="9987" width="53.33203125" style="137" customWidth="1"/>
    <col min="9988" max="9988" width="10" style="137" customWidth="1"/>
    <col min="9989" max="9989" width="8" style="137" customWidth="1"/>
    <col min="9990" max="9990" width="12.44140625" style="137" bestFit="1" customWidth="1"/>
    <col min="9991" max="9991" width="15.88671875" style="137" bestFit="1" customWidth="1"/>
    <col min="9992" max="9992" width="15.109375" style="137" customWidth="1"/>
    <col min="9993" max="9993" width="17.44140625" style="137" bestFit="1" customWidth="1"/>
    <col min="9994" max="10240" width="9.109375" style="137"/>
    <col min="10241" max="10241" width="6.33203125" style="137" customWidth="1"/>
    <col min="10242" max="10242" width="14.88671875" style="137" customWidth="1"/>
    <col min="10243" max="10243" width="53.33203125" style="137" customWidth="1"/>
    <col min="10244" max="10244" width="10" style="137" customWidth="1"/>
    <col min="10245" max="10245" width="8" style="137" customWidth="1"/>
    <col min="10246" max="10246" width="12.44140625" style="137" bestFit="1" customWidth="1"/>
    <col min="10247" max="10247" width="15.88671875" style="137" bestFit="1" customWidth="1"/>
    <col min="10248" max="10248" width="15.109375" style="137" customWidth="1"/>
    <col min="10249" max="10249" width="17.44140625" style="137" bestFit="1" customWidth="1"/>
    <col min="10250" max="10496" width="9.109375" style="137"/>
    <col min="10497" max="10497" width="6.33203125" style="137" customWidth="1"/>
    <col min="10498" max="10498" width="14.88671875" style="137" customWidth="1"/>
    <col min="10499" max="10499" width="53.33203125" style="137" customWidth="1"/>
    <col min="10500" max="10500" width="10" style="137" customWidth="1"/>
    <col min="10501" max="10501" width="8" style="137" customWidth="1"/>
    <col min="10502" max="10502" width="12.44140625" style="137" bestFit="1" customWidth="1"/>
    <col min="10503" max="10503" width="15.88671875" style="137" bestFit="1" customWidth="1"/>
    <col min="10504" max="10504" width="15.109375" style="137" customWidth="1"/>
    <col min="10505" max="10505" width="17.44140625" style="137" bestFit="1" customWidth="1"/>
    <col min="10506" max="10752" width="9.109375" style="137"/>
    <col min="10753" max="10753" width="6.33203125" style="137" customWidth="1"/>
    <col min="10754" max="10754" width="14.88671875" style="137" customWidth="1"/>
    <col min="10755" max="10755" width="53.33203125" style="137" customWidth="1"/>
    <col min="10756" max="10756" width="10" style="137" customWidth="1"/>
    <col min="10757" max="10757" width="8" style="137" customWidth="1"/>
    <col min="10758" max="10758" width="12.44140625" style="137" bestFit="1" customWidth="1"/>
    <col min="10759" max="10759" width="15.88671875" style="137" bestFit="1" customWidth="1"/>
    <col min="10760" max="10760" width="15.109375" style="137" customWidth="1"/>
    <col min="10761" max="10761" width="17.44140625" style="137" bestFit="1" customWidth="1"/>
    <col min="10762" max="11008" width="9.109375" style="137"/>
    <col min="11009" max="11009" width="6.33203125" style="137" customWidth="1"/>
    <col min="11010" max="11010" width="14.88671875" style="137" customWidth="1"/>
    <col min="11011" max="11011" width="53.33203125" style="137" customWidth="1"/>
    <col min="11012" max="11012" width="10" style="137" customWidth="1"/>
    <col min="11013" max="11013" width="8" style="137" customWidth="1"/>
    <col min="11014" max="11014" width="12.44140625" style="137" bestFit="1" customWidth="1"/>
    <col min="11015" max="11015" width="15.88671875" style="137" bestFit="1" customWidth="1"/>
    <col min="11016" max="11016" width="15.109375" style="137" customWidth="1"/>
    <col min="11017" max="11017" width="17.44140625" style="137" bestFit="1" customWidth="1"/>
    <col min="11018" max="11264" width="9.109375" style="137"/>
    <col min="11265" max="11265" width="6.33203125" style="137" customWidth="1"/>
    <col min="11266" max="11266" width="14.88671875" style="137" customWidth="1"/>
    <col min="11267" max="11267" width="53.33203125" style="137" customWidth="1"/>
    <col min="11268" max="11268" width="10" style="137" customWidth="1"/>
    <col min="11269" max="11269" width="8" style="137" customWidth="1"/>
    <col min="11270" max="11270" width="12.44140625" style="137" bestFit="1" customWidth="1"/>
    <col min="11271" max="11271" width="15.88671875" style="137" bestFit="1" customWidth="1"/>
    <col min="11272" max="11272" width="15.109375" style="137" customWidth="1"/>
    <col min="11273" max="11273" width="17.44140625" style="137" bestFit="1" customWidth="1"/>
    <col min="11274" max="11520" width="9.109375" style="137"/>
    <col min="11521" max="11521" width="6.33203125" style="137" customWidth="1"/>
    <col min="11522" max="11522" width="14.88671875" style="137" customWidth="1"/>
    <col min="11523" max="11523" width="53.33203125" style="137" customWidth="1"/>
    <col min="11524" max="11524" width="10" style="137" customWidth="1"/>
    <col min="11525" max="11525" width="8" style="137" customWidth="1"/>
    <col min="11526" max="11526" width="12.44140625" style="137" bestFit="1" customWidth="1"/>
    <col min="11527" max="11527" width="15.88671875" style="137" bestFit="1" customWidth="1"/>
    <col min="11528" max="11528" width="15.109375" style="137" customWidth="1"/>
    <col min="11529" max="11529" width="17.44140625" style="137" bestFit="1" customWidth="1"/>
    <col min="11530" max="11776" width="9.109375" style="137"/>
    <col min="11777" max="11777" width="6.33203125" style="137" customWidth="1"/>
    <col min="11778" max="11778" width="14.88671875" style="137" customWidth="1"/>
    <col min="11779" max="11779" width="53.33203125" style="137" customWidth="1"/>
    <col min="11780" max="11780" width="10" style="137" customWidth="1"/>
    <col min="11781" max="11781" width="8" style="137" customWidth="1"/>
    <col min="11782" max="11782" width="12.44140625" style="137" bestFit="1" customWidth="1"/>
    <col min="11783" max="11783" width="15.88671875" style="137" bestFit="1" customWidth="1"/>
    <col min="11784" max="11784" width="15.109375" style="137" customWidth="1"/>
    <col min="11785" max="11785" width="17.44140625" style="137" bestFit="1" customWidth="1"/>
    <col min="11786" max="12032" width="9.109375" style="137"/>
    <col min="12033" max="12033" width="6.33203125" style="137" customWidth="1"/>
    <col min="12034" max="12034" width="14.88671875" style="137" customWidth="1"/>
    <col min="12035" max="12035" width="53.33203125" style="137" customWidth="1"/>
    <col min="12036" max="12036" width="10" style="137" customWidth="1"/>
    <col min="12037" max="12037" width="8" style="137" customWidth="1"/>
    <col min="12038" max="12038" width="12.44140625" style="137" bestFit="1" customWidth="1"/>
    <col min="12039" max="12039" width="15.88671875" style="137" bestFit="1" customWidth="1"/>
    <col min="12040" max="12040" width="15.109375" style="137" customWidth="1"/>
    <col min="12041" max="12041" width="17.44140625" style="137" bestFit="1" customWidth="1"/>
    <col min="12042" max="12288" width="9.109375" style="137"/>
    <col min="12289" max="12289" width="6.33203125" style="137" customWidth="1"/>
    <col min="12290" max="12290" width="14.88671875" style="137" customWidth="1"/>
    <col min="12291" max="12291" width="53.33203125" style="137" customWidth="1"/>
    <col min="12292" max="12292" width="10" style="137" customWidth="1"/>
    <col min="12293" max="12293" width="8" style="137" customWidth="1"/>
    <col min="12294" max="12294" width="12.44140625" style="137" bestFit="1" customWidth="1"/>
    <col min="12295" max="12295" width="15.88671875" style="137" bestFit="1" customWidth="1"/>
    <col min="12296" max="12296" width="15.109375" style="137" customWidth="1"/>
    <col min="12297" max="12297" width="17.44140625" style="137" bestFit="1" customWidth="1"/>
    <col min="12298" max="12544" width="9.109375" style="137"/>
    <col min="12545" max="12545" width="6.33203125" style="137" customWidth="1"/>
    <col min="12546" max="12546" width="14.88671875" style="137" customWidth="1"/>
    <col min="12547" max="12547" width="53.33203125" style="137" customWidth="1"/>
    <col min="12548" max="12548" width="10" style="137" customWidth="1"/>
    <col min="12549" max="12549" width="8" style="137" customWidth="1"/>
    <col min="12550" max="12550" width="12.44140625" style="137" bestFit="1" customWidth="1"/>
    <col min="12551" max="12551" width="15.88671875" style="137" bestFit="1" customWidth="1"/>
    <col min="12552" max="12552" width="15.109375" style="137" customWidth="1"/>
    <col min="12553" max="12553" width="17.44140625" style="137" bestFit="1" customWidth="1"/>
    <col min="12554" max="12800" width="9.109375" style="137"/>
    <col min="12801" max="12801" width="6.33203125" style="137" customWidth="1"/>
    <col min="12802" max="12802" width="14.88671875" style="137" customWidth="1"/>
    <col min="12803" max="12803" width="53.33203125" style="137" customWidth="1"/>
    <col min="12804" max="12804" width="10" style="137" customWidth="1"/>
    <col min="12805" max="12805" width="8" style="137" customWidth="1"/>
    <col min="12806" max="12806" width="12.44140625" style="137" bestFit="1" customWidth="1"/>
    <col min="12807" max="12807" width="15.88671875" style="137" bestFit="1" customWidth="1"/>
    <col min="12808" max="12808" width="15.109375" style="137" customWidth="1"/>
    <col min="12809" max="12809" width="17.44140625" style="137" bestFit="1" customWidth="1"/>
    <col min="12810" max="13056" width="9.109375" style="137"/>
    <col min="13057" max="13057" width="6.33203125" style="137" customWidth="1"/>
    <col min="13058" max="13058" width="14.88671875" style="137" customWidth="1"/>
    <col min="13059" max="13059" width="53.33203125" style="137" customWidth="1"/>
    <col min="13060" max="13060" width="10" style="137" customWidth="1"/>
    <col min="13061" max="13061" width="8" style="137" customWidth="1"/>
    <col min="13062" max="13062" width="12.44140625" style="137" bestFit="1" customWidth="1"/>
    <col min="13063" max="13063" width="15.88671875" style="137" bestFit="1" customWidth="1"/>
    <col min="13064" max="13064" width="15.109375" style="137" customWidth="1"/>
    <col min="13065" max="13065" width="17.44140625" style="137" bestFit="1" customWidth="1"/>
    <col min="13066" max="13312" width="9.109375" style="137"/>
    <col min="13313" max="13313" width="6.33203125" style="137" customWidth="1"/>
    <col min="13314" max="13314" width="14.88671875" style="137" customWidth="1"/>
    <col min="13315" max="13315" width="53.33203125" style="137" customWidth="1"/>
    <col min="13316" max="13316" width="10" style="137" customWidth="1"/>
    <col min="13317" max="13317" width="8" style="137" customWidth="1"/>
    <col min="13318" max="13318" width="12.44140625" style="137" bestFit="1" customWidth="1"/>
    <col min="13319" max="13319" width="15.88671875" style="137" bestFit="1" customWidth="1"/>
    <col min="13320" max="13320" width="15.109375" style="137" customWidth="1"/>
    <col min="13321" max="13321" width="17.44140625" style="137" bestFit="1" customWidth="1"/>
    <col min="13322" max="13568" width="9.109375" style="137"/>
    <col min="13569" max="13569" width="6.33203125" style="137" customWidth="1"/>
    <col min="13570" max="13570" width="14.88671875" style="137" customWidth="1"/>
    <col min="13571" max="13571" width="53.33203125" style="137" customWidth="1"/>
    <col min="13572" max="13572" width="10" style="137" customWidth="1"/>
    <col min="13573" max="13573" width="8" style="137" customWidth="1"/>
    <col min="13574" max="13574" width="12.44140625" style="137" bestFit="1" customWidth="1"/>
    <col min="13575" max="13575" width="15.88671875" style="137" bestFit="1" customWidth="1"/>
    <col min="13576" max="13576" width="15.109375" style="137" customWidth="1"/>
    <col min="13577" max="13577" width="17.44140625" style="137" bestFit="1" customWidth="1"/>
    <col min="13578" max="13824" width="9.109375" style="137"/>
    <col min="13825" max="13825" width="6.33203125" style="137" customWidth="1"/>
    <col min="13826" max="13826" width="14.88671875" style="137" customWidth="1"/>
    <col min="13827" max="13827" width="53.33203125" style="137" customWidth="1"/>
    <col min="13828" max="13828" width="10" style="137" customWidth="1"/>
    <col min="13829" max="13829" width="8" style="137" customWidth="1"/>
    <col min="13830" max="13830" width="12.44140625" style="137" bestFit="1" customWidth="1"/>
    <col min="13831" max="13831" width="15.88671875" style="137" bestFit="1" customWidth="1"/>
    <col min="13832" max="13832" width="15.109375" style="137" customWidth="1"/>
    <col min="13833" max="13833" width="17.44140625" style="137" bestFit="1" customWidth="1"/>
    <col min="13834" max="14080" width="9.109375" style="137"/>
    <col min="14081" max="14081" width="6.33203125" style="137" customWidth="1"/>
    <col min="14082" max="14082" width="14.88671875" style="137" customWidth="1"/>
    <col min="14083" max="14083" width="53.33203125" style="137" customWidth="1"/>
    <col min="14084" max="14084" width="10" style="137" customWidth="1"/>
    <col min="14085" max="14085" width="8" style="137" customWidth="1"/>
    <col min="14086" max="14086" width="12.44140625" style="137" bestFit="1" customWidth="1"/>
    <col min="14087" max="14087" width="15.88671875" style="137" bestFit="1" customWidth="1"/>
    <col min="14088" max="14088" width="15.109375" style="137" customWidth="1"/>
    <col min="14089" max="14089" width="17.44140625" style="137" bestFit="1" customWidth="1"/>
    <col min="14090" max="14336" width="9.109375" style="137"/>
    <col min="14337" max="14337" width="6.33203125" style="137" customWidth="1"/>
    <col min="14338" max="14338" width="14.88671875" style="137" customWidth="1"/>
    <col min="14339" max="14339" width="53.33203125" style="137" customWidth="1"/>
    <col min="14340" max="14340" width="10" style="137" customWidth="1"/>
    <col min="14341" max="14341" width="8" style="137" customWidth="1"/>
    <col min="14342" max="14342" width="12.44140625" style="137" bestFit="1" customWidth="1"/>
    <col min="14343" max="14343" width="15.88671875" style="137" bestFit="1" customWidth="1"/>
    <col min="14344" max="14344" width="15.109375" style="137" customWidth="1"/>
    <col min="14345" max="14345" width="17.44140625" style="137" bestFit="1" customWidth="1"/>
    <col min="14346" max="14592" width="9.109375" style="137"/>
    <col min="14593" max="14593" width="6.33203125" style="137" customWidth="1"/>
    <col min="14594" max="14594" width="14.88671875" style="137" customWidth="1"/>
    <col min="14595" max="14595" width="53.33203125" style="137" customWidth="1"/>
    <col min="14596" max="14596" width="10" style="137" customWidth="1"/>
    <col min="14597" max="14597" width="8" style="137" customWidth="1"/>
    <col min="14598" max="14598" width="12.44140625" style="137" bestFit="1" customWidth="1"/>
    <col min="14599" max="14599" width="15.88671875" style="137" bestFit="1" customWidth="1"/>
    <col min="14600" max="14600" width="15.109375" style="137" customWidth="1"/>
    <col min="14601" max="14601" width="17.44140625" style="137" bestFit="1" customWidth="1"/>
    <col min="14602" max="14848" width="9.109375" style="137"/>
    <col min="14849" max="14849" width="6.33203125" style="137" customWidth="1"/>
    <col min="14850" max="14850" width="14.88671875" style="137" customWidth="1"/>
    <col min="14851" max="14851" width="53.33203125" style="137" customWidth="1"/>
    <col min="14852" max="14852" width="10" style="137" customWidth="1"/>
    <col min="14853" max="14853" width="8" style="137" customWidth="1"/>
    <col min="14854" max="14854" width="12.44140625" style="137" bestFit="1" customWidth="1"/>
    <col min="14855" max="14855" width="15.88671875" style="137" bestFit="1" customWidth="1"/>
    <col min="14856" max="14856" width="15.109375" style="137" customWidth="1"/>
    <col min="14857" max="14857" width="17.44140625" style="137" bestFit="1" customWidth="1"/>
    <col min="14858" max="15104" width="9.109375" style="137"/>
    <col min="15105" max="15105" width="6.33203125" style="137" customWidth="1"/>
    <col min="15106" max="15106" width="14.88671875" style="137" customWidth="1"/>
    <col min="15107" max="15107" width="53.33203125" style="137" customWidth="1"/>
    <col min="15108" max="15108" width="10" style="137" customWidth="1"/>
    <col min="15109" max="15109" width="8" style="137" customWidth="1"/>
    <col min="15110" max="15110" width="12.44140625" style="137" bestFit="1" customWidth="1"/>
    <col min="15111" max="15111" width="15.88671875" style="137" bestFit="1" customWidth="1"/>
    <col min="15112" max="15112" width="15.109375" style="137" customWidth="1"/>
    <col min="15113" max="15113" width="17.44140625" style="137" bestFit="1" customWidth="1"/>
    <col min="15114" max="15360" width="9.109375" style="137"/>
    <col min="15361" max="15361" width="6.33203125" style="137" customWidth="1"/>
    <col min="15362" max="15362" width="14.88671875" style="137" customWidth="1"/>
    <col min="15363" max="15363" width="53.33203125" style="137" customWidth="1"/>
    <col min="15364" max="15364" width="10" style="137" customWidth="1"/>
    <col min="15365" max="15365" width="8" style="137" customWidth="1"/>
    <col min="15366" max="15366" width="12.44140625" style="137" bestFit="1" customWidth="1"/>
    <col min="15367" max="15367" width="15.88671875" style="137" bestFit="1" customWidth="1"/>
    <col min="15368" max="15368" width="15.109375" style="137" customWidth="1"/>
    <col min="15369" max="15369" width="17.44140625" style="137" bestFit="1" customWidth="1"/>
    <col min="15370" max="15616" width="9.109375" style="137"/>
    <col min="15617" max="15617" width="6.33203125" style="137" customWidth="1"/>
    <col min="15618" max="15618" width="14.88671875" style="137" customWidth="1"/>
    <col min="15619" max="15619" width="53.33203125" style="137" customWidth="1"/>
    <col min="15620" max="15620" width="10" style="137" customWidth="1"/>
    <col min="15621" max="15621" width="8" style="137" customWidth="1"/>
    <col min="15622" max="15622" width="12.44140625" style="137" bestFit="1" customWidth="1"/>
    <col min="15623" max="15623" width="15.88671875" style="137" bestFit="1" customWidth="1"/>
    <col min="15624" max="15624" width="15.109375" style="137" customWidth="1"/>
    <col min="15625" max="15625" width="17.44140625" style="137" bestFit="1" customWidth="1"/>
    <col min="15626" max="15872" width="9.109375" style="137"/>
    <col min="15873" max="15873" width="6.33203125" style="137" customWidth="1"/>
    <col min="15874" max="15874" width="14.88671875" style="137" customWidth="1"/>
    <col min="15875" max="15875" width="53.33203125" style="137" customWidth="1"/>
    <col min="15876" max="15876" width="10" style="137" customWidth="1"/>
    <col min="15877" max="15877" width="8" style="137" customWidth="1"/>
    <col min="15878" max="15878" width="12.44140625" style="137" bestFit="1" customWidth="1"/>
    <col min="15879" max="15879" width="15.88671875" style="137" bestFit="1" customWidth="1"/>
    <col min="15880" max="15880" width="15.109375" style="137" customWidth="1"/>
    <col min="15881" max="15881" width="17.44140625" style="137" bestFit="1" customWidth="1"/>
    <col min="15882" max="16128" width="9.109375" style="137"/>
    <col min="16129" max="16129" width="6.33203125" style="137" customWidth="1"/>
    <col min="16130" max="16130" width="14.88671875" style="137" customWidth="1"/>
    <col min="16131" max="16131" width="53.33203125" style="137" customWidth="1"/>
    <col min="16132" max="16132" width="10" style="137" customWidth="1"/>
    <col min="16133" max="16133" width="8" style="137" customWidth="1"/>
    <col min="16134" max="16134" width="12.44140625" style="137" bestFit="1" customWidth="1"/>
    <col min="16135" max="16135" width="15.88671875" style="137" bestFit="1" customWidth="1"/>
    <col min="16136" max="16136" width="15.109375" style="137" customWidth="1"/>
    <col min="16137" max="16137" width="17.44140625" style="137" bestFit="1" customWidth="1"/>
    <col min="16138" max="16384" width="9.109375" style="137"/>
  </cols>
  <sheetData>
    <row r="1" spans="1:8">
      <c r="B1" s="171"/>
      <c r="C1" s="170"/>
      <c r="D1" s="171"/>
      <c r="E1" s="171"/>
      <c r="F1" s="170"/>
      <c r="G1" s="170"/>
    </row>
    <row r="2" spans="1:8" ht="14.4">
      <c r="A2" s="224"/>
      <c r="B2" s="171"/>
      <c r="C2" s="338"/>
      <c r="D2" s="338"/>
      <c r="E2" s="338"/>
      <c r="F2" s="170"/>
      <c r="G2" s="170"/>
    </row>
    <row r="3" spans="1:8" ht="15.6">
      <c r="B3" s="171"/>
      <c r="C3" s="339" t="s">
        <v>665</v>
      </c>
      <c r="D3" s="339"/>
      <c r="E3" s="339"/>
      <c r="F3" s="170"/>
      <c r="G3" s="170"/>
    </row>
    <row r="4" spans="1:8">
      <c r="B4" s="171"/>
      <c r="C4" s="171"/>
      <c r="D4" s="171"/>
      <c r="E4" s="171"/>
      <c r="F4" s="170"/>
      <c r="G4" s="170"/>
    </row>
    <row r="5" spans="1:8" ht="15.6">
      <c r="A5" s="225"/>
      <c r="B5" s="171"/>
      <c r="C5" s="171"/>
      <c r="D5" s="171"/>
      <c r="E5" s="171"/>
      <c r="F5" s="170"/>
      <c r="G5" s="170"/>
    </row>
    <row r="6" spans="1:8" ht="14.4" thickBot="1">
      <c r="B6" s="171"/>
      <c r="C6" s="170"/>
      <c r="D6" s="171"/>
      <c r="E6" s="171"/>
      <c r="F6" s="170"/>
      <c r="G6" s="170"/>
    </row>
    <row r="7" spans="1:8" ht="27.6">
      <c r="A7" s="226" t="s">
        <v>9</v>
      </c>
      <c r="B7" s="173" t="s">
        <v>16</v>
      </c>
      <c r="C7" s="177" t="s">
        <v>15</v>
      </c>
      <c r="D7" s="177" t="s">
        <v>17</v>
      </c>
      <c r="E7" s="177" t="s">
        <v>0</v>
      </c>
      <c r="F7" s="164" t="s">
        <v>19</v>
      </c>
      <c r="G7" s="174" t="s">
        <v>20</v>
      </c>
    </row>
    <row r="8" spans="1:8">
      <c r="A8" s="227">
        <v>1</v>
      </c>
      <c r="B8" s="169">
        <v>2</v>
      </c>
      <c r="C8" s="169">
        <v>3</v>
      </c>
      <c r="D8" s="169">
        <v>4</v>
      </c>
      <c r="E8" s="169">
        <v>5</v>
      </c>
      <c r="F8" s="169">
        <v>6</v>
      </c>
      <c r="G8" s="178">
        <v>7</v>
      </c>
    </row>
    <row r="9" spans="1:8" ht="12.75" customHeight="1">
      <c r="A9" s="340"/>
      <c r="B9" s="341"/>
      <c r="C9" s="341"/>
      <c r="D9" s="341"/>
      <c r="E9" s="341"/>
      <c r="F9" s="341"/>
      <c r="G9" s="342"/>
    </row>
    <row r="10" spans="1:8">
      <c r="A10" s="227">
        <v>1</v>
      </c>
      <c r="B10" s="217"/>
      <c r="C10" s="343" t="s">
        <v>106</v>
      </c>
      <c r="D10" s="344"/>
      <c r="E10" s="344"/>
      <c r="F10" s="344"/>
      <c r="G10" s="345"/>
    </row>
    <row r="11" spans="1:8" ht="24.75" customHeight="1">
      <c r="A11" s="228" t="s">
        <v>604</v>
      </c>
      <c r="B11" s="106" t="s">
        <v>323</v>
      </c>
      <c r="C11" s="106" t="s">
        <v>324</v>
      </c>
      <c r="D11" s="107" t="s">
        <v>14</v>
      </c>
      <c r="E11" s="108">
        <v>25</v>
      </c>
      <c r="F11" s="109"/>
      <c r="G11" s="110">
        <f>F11</f>
        <v>0</v>
      </c>
      <c r="H11" s="165"/>
    </row>
    <row r="12" spans="1:8" ht="24.75" customHeight="1">
      <c r="A12" s="228" t="s">
        <v>605</v>
      </c>
      <c r="B12" s="106" t="s">
        <v>323</v>
      </c>
      <c r="C12" s="106" t="s">
        <v>589</v>
      </c>
      <c r="D12" s="107" t="s">
        <v>8</v>
      </c>
      <c r="E12" s="108">
        <v>8.5</v>
      </c>
      <c r="F12" s="109"/>
      <c r="G12" s="110">
        <f t="shared" ref="G12:G36" si="0">F12</f>
        <v>0</v>
      </c>
      <c r="H12" s="165"/>
    </row>
    <row r="13" spans="1:8" ht="24.75" customHeight="1">
      <c r="A13" s="228" t="s">
        <v>606</v>
      </c>
      <c r="B13" s="106" t="s">
        <v>323</v>
      </c>
      <c r="C13" s="106" t="s">
        <v>590</v>
      </c>
      <c r="D13" s="107" t="s">
        <v>8</v>
      </c>
      <c r="E13" s="108">
        <v>11</v>
      </c>
      <c r="F13" s="109"/>
      <c r="G13" s="110">
        <f t="shared" si="0"/>
        <v>0</v>
      </c>
      <c r="H13" s="165"/>
    </row>
    <row r="14" spans="1:8" ht="24.75" customHeight="1">
      <c r="A14" s="228" t="s">
        <v>607</v>
      </c>
      <c r="B14" s="106" t="s">
        <v>323</v>
      </c>
      <c r="C14" s="106" t="s">
        <v>516</v>
      </c>
      <c r="D14" s="107" t="s">
        <v>8</v>
      </c>
      <c r="E14" s="108">
        <v>11</v>
      </c>
      <c r="F14" s="109"/>
      <c r="G14" s="110">
        <f t="shared" si="0"/>
        <v>0</v>
      </c>
      <c r="H14" s="165"/>
    </row>
    <row r="15" spans="1:8" ht="24.75" customHeight="1">
      <c r="A15" s="228" t="s">
        <v>608</v>
      </c>
      <c r="B15" s="106" t="s">
        <v>323</v>
      </c>
      <c r="C15" s="106" t="s">
        <v>591</v>
      </c>
      <c r="D15" s="107" t="s">
        <v>8</v>
      </c>
      <c r="E15" s="108">
        <v>68</v>
      </c>
      <c r="F15" s="109"/>
      <c r="G15" s="110">
        <f t="shared" si="0"/>
        <v>0</v>
      </c>
      <c r="H15" s="165"/>
    </row>
    <row r="16" spans="1:8" ht="24.75" customHeight="1">
      <c r="A16" s="228" t="s">
        <v>609</v>
      </c>
      <c r="B16" s="106" t="s">
        <v>323</v>
      </c>
      <c r="C16" s="106" t="s">
        <v>592</v>
      </c>
      <c r="D16" s="107" t="s">
        <v>8</v>
      </c>
      <c r="E16" s="108">
        <v>6</v>
      </c>
      <c r="F16" s="109"/>
      <c r="G16" s="110">
        <f t="shared" si="0"/>
        <v>0</v>
      </c>
      <c r="H16" s="165"/>
    </row>
    <row r="17" spans="1:8" ht="24.75" customHeight="1">
      <c r="A17" s="228" t="s">
        <v>610</v>
      </c>
      <c r="B17" s="106" t="s">
        <v>323</v>
      </c>
      <c r="C17" s="106" t="s">
        <v>593</v>
      </c>
      <c r="D17" s="107" t="s">
        <v>8</v>
      </c>
      <c r="E17" s="108">
        <v>106</v>
      </c>
      <c r="F17" s="109"/>
      <c r="G17" s="110">
        <f t="shared" si="0"/>
        <v>0</v>
      </c>
      <c r="H17" s="165"/>
    </row>
    <row r="18" spans="1:8" ht="24.75" customHeight="1">
      <c r="A18" s="228" t="s">
        <v>611</v>
      </c>
      <c r="B18" s="106" t="s">
        <v>323</v>
      </c>
      <c r="C18" s="106" t="s">
        <v>594</v>
      </c>
      <c r="D18" s="107" t="s">
        <v>8</v>
      </c>
      <c r="E18" s="108">
        <v>27</v>
      </c>
      <c r="F18" s="109"/>
      <c r="G18" s="110">
        <f t="shared" si="0"/>
        <v>0</v>
      </c>
      <c r="H18" s="165"/>
    </row>
    <row r="19" spans="1:8" ht="24.75" customHeight="1">
      <c r="A19" s="228" t="s">
        <v>612</v>
      </c>
      <c r="B19" s="106" t="s">
        <v>323</v>
      </c>
      <c r="C19" s="106" t="s">
        <v>595</v>
      </c>
      <c r="D19" s="107" t="s">
        <v>8</v>
      </c>
      <c r="E19" s="108">
        <v>140</v>
      </c>
      <c r="F19" s="109"/>
      <c r="G19" s="110">
        <f t="shared" si="0"/>
        <v>0</v>
      </c>
      <c r="H19" s="165"/>
    </row>
    <row r="20" spans="1:8" ht="24.75" customHeight="1">
      <c r="A20" s="228" t="s">
        <v>613</v>
      </c>
      <c r="B20" s="106" t="s">
        <v>323</v>
      </c>
      <c r="C20" s="106" t="s">
        <v>596</v>
      </c>
      <c r="D20" s="107" t="s">
        <v>8</v>
      </c>
      <c r="E20" s="108">
        <v>193</v>
      </c>
      <c r="F20" s="109"/>
      <c r="G20" s="110">
        <f t="shared" si="0"/>
        <v>0</v>
      </c>
      <c r="H20" s="165"/>
    </row>
    <row r="21" spans="1:8" ht="24.75" customHeight="1">
      <c r="A21" s="228" t="s">
        <v>614</v>
      </c>
      <c r="B21" s="106" t="s">
        <v>323</v>
      </c>
      <c r="C21" s="106" t="s">
        <v>597</v>
      </c>
      <c r="D21" s="107" t="s">
        <v>8</v>
      </c>
      <c r="E21" s="108">
        <v>158</v>
      </c>
      <c r="F21" s="109"/>
      <c r="G21" s="110">
        <f t="shared" si="0"/>
        <v>0</v>
      </c>
      <c r="H21" s="165"/>
    </row>
    <row r="22" spans="1:8" ht="24.75" customHeight="1">
      <c r="A22" s="228" t="s">
        <v>615</v>
      </c>
      <c r="B22" s="106" t="s">
        <v>323</v>
      </c>
      <c r="C22" s="106" t="s">
        <v>598</v>
      </c>
      <c r="D22" s="107" t="s">
        <v>8</v>
      </c>
      <c r="E22" s="108">
        <v>100</v>
      </c>
      <c r="F22" s="109"/>
      <c r="G22" s="110">
        <f t="shared" si="0"/>
        <v>0</v>
      </c>
      <c r="H22" s="165"/>
    </row>
    <row r="23" spans="1:8" ht="24.75" customHeight="1">
      <c r="A23" s="228" t="s">
        <v>616</v>
      </c>
      <c r="B23" s="106" t="s">
        <v>323</v>
      </c>
      <c r="C23" s="106" t="s">
        <v>599</v>
      </c>
      <c r="D23" s="107" t="s">
        <v>8</v>
      </c>
      <c r="E23" s="108">
        <v>1530</v>
      </c>
      <c r="F23" s="109"/>
      <c r="G23" s="110">
        <f t="shared" si="0"/>
        <v>0</v>
      </c>
      <c r="H23" s="165"/>
    </row>
    <row r="24" spans="1:8" ht="24.75" customHeight="1">
      <c r="A24" s="228" t="s">
        <v>617</v>
      </c>
      <c r="B24" s="106" t="s">
        <v>323</v>
      </c>
      <c r="C24" s="106" t="s">
        <v>600</v>
      </c>
      <c r="D24" s="107" t="s">
        <v>8</v>
      </c>
      <c r="E24" s="108">
        <v>306</v>
      </c>
      <c r="F24" s="109"/>
      <c r="G24" s="110">
        <f t="shared" si="0"/>
        <v>0</v>
      </c>
      <c r="H24" s="165"/>
    </row>
    <row r="25" spans="1:8" ht="24.75" customHeight="1">
      <c r="A25" s="228" t="s">
        <v>618</v>
      </c>
      <c r="B25" s="106" t="s">
        <v>323</v>
      </c>
      <c r="C25" s="106" t="s">
        <v>109</v>
      </c>
      <c r="D25" s="107" t="s">
        <v>11</v>
      </c>
      <c r="E25" s="108">
        <v>7</v>
      </c>
      <c r="F25" s="109"/>
      <c r="G25" s="110">
        <f t="shared" si="0"/>
        <v>0</v>
      </c>
      <c r="H25" s="165"/>
    </row>
    <row r="26" spans="1:8" ht="24.75" customHeight="1">
      <c r="A26" s="228" t="s">
        <v>619</v>
      </c>
      <c r="B26" s="106" t="s">
        <v>323</v>
      </c>
      <c r="C26" s="106" t="s">
        <v>107</v>
      </c>
      <c r="D26" s="107" t="s">
        <v>11</v>
      </c>
      <c r="E26" s="108">
        <v>16</v>
      </c>
      <c r="F26" s="109"/>
      <c r="G26" s="110">
        <f t="shared" si="0"/>
        <v>0</v>
      </c>
      <c r="H26" s="165"/>
    </row>
    <row r="27" spans="1:8" ht="24.75" customHeight="1">
      <c r="A27" s="228" t="s">
        <v>620</v>
      </c>
      <c r="B27" s="106" t="s">
        <v>323</v>
      </c>
      <c r="C27" s="106" t="s">
        <v>108</v>
      </c>
      <c r="D27" s="107" t="s">
        <v>11</v>
      </c>
      <c r="E27" s="108">
        <v>9</v>
      </c>
      <c r="F27" s="109"/>
      <c r="G27" s="110">
        <f t="shared" si="0"/>
        <v>0</v>
      </c>
      <c r="H27" s="165"/>
    </row>
    <row r="28" spans="1:8" ht="24.75" customHeight="1">
      <c r="A28" s="228" t="s">
        <v>621</v>
      </c>
      <c r="B28" s="106" t="s">
        <v>323</v>
      </c>
      <c r="C28" s="106" t="s">
        <v>325</v>
      </c>
      <c r="D28" s="107" t="s">
        <v>11</v>
      </c>
      <c r="E28" s="108">
        <v>1</v>
      </c>
      <c r="F28" s="109"/>
      <c r="G28" s="110">
        <f t="shared" si="0"/>
        <v>0</v>
      </c>
      <c r="H28" s="165"/>
    </row>
    <row r="29" spans="1:8" s="222" customFormat="1" ht="24.75" customHeight="1">
      <c r="A29" s="228" t="s">
        <v>622</v>
      </c>
      <c r="B29" s="106" t="s">
        <v>323</v>
      </c>
      <c r="C29" s="106" t="s">
        <v>602</v>
      </c>
      <c r="D29" s="107" t="s">
        <v>588</v>
      </c>
      <c r="E29" s="108">
        <v>44</v>
      </c>
      <c r="F29" s="220"/>
      <c r="G29" s="110">
        <f t="shared" si="0"/>
        <v>0</v>
      </c>
      <c r="H29" s="221"/>
    </row>
    <row r="30" spans="1:8" ht="24.75" customHeight="1">
      <c r="A30" s="228" t="s">
        <v>623</v>
      </c>
      <c r="B30" s="106" t="s">
        <v>323</v>
      </c>
      <c r="C30" s="106" t="s">
        <v>509</v>
      </c>
      <c r="D30" s="107" t="s">
        <v>11</v>
      </c>
      <c r="E30" s="108">
        <v>1</v>
      </c>
      <c r="F30" s="109"/>
      <c r="G30" s="110">
        <f t="shared" si="0"/>
        <v>0</v>
      </c>
      <c r="H30" s="165"/>
    </row>
    <row r="31" spans="1:8" ht="24.75" customHeight="1">
      <c r="A31" s="228" t="s">
        <v>624</v>
      </c>
      <c r="B31" s="106" t="s">
        <v>323</v>
      </c>
      <c r="C31" s="106" t="s">
        <v>510</v>
      </c>
      <c r="D31" s="107" t="s">
        <v>11</v>
      </c>
      <c r="E31" s="108">
        <v>1</v>
      </c>
      <c r="F31" s="109"/>
      <c r="G31" s="110">
        <f t="shared" si="0"/>
        <v>0</v>
      </c>
      <c r="H31" s="165"/>
    </row>
    <row r="32" spans="1:8" ht="24.75" customHeight="1">
      <c r="A32" s="228" t="s">
        <v>625</v>
      </c>
      <c r="B32" s="106" t="s">
        <v>323</v>
      </c>
      <c r="C32" s="106" t="s">
        <v>511</v>
      </c>
      <c r="D32" s="107" t="s">
        <v>11</v>
      </c>
      <c r="E32" s="108">
        <v>1</v>
      </c>
      <c r="F32" s="109"/>
      <c r="G32" s="110">
        <f t="shared" si="0"/>
        <v>0</v>
      </c>
    </row>
    <row r="33" spans="1:12" ht="20.399999999999999">
      <c r="A33" s="228" t="s">
        <v>626</v>
      </c>
      <c r="B33" s="106" t="s">
        <v>323</v>
      </c>
      <c r="C33" s="106" t="s">
        <v>512</v>
      </c>
      <c r="D33" s="107" t="s">
        <v>11</v>
      </c>
      <c r="E33" s="108">
        <v>1</v>
      </c>
      <c r="F33" s="109"/>
      <c r="G33" s="110">
        <f t="shared" si="0"/>
        <v>0</v>
      </c>
    </row>
    <row r="34" spans="1:12" ht="20.399999999999999">
      <c r="A34" s="228" t="s">
        <v>627</v>
      </c>
      <c r="B34" s="106" t="s">
        <v>323</v>
      </c>
      <c r="C34" s="106" t="s">
        <v>513</v>
      </c>
      <c r="D34" s="107" t="s">
        <v>11</v>
      </c>
      <c r="E34" s="108">
        <v>1</v>
      </c>
      <c r="F34" s="109"/>
      <c r="G34" s="110">
        <f t="shared" si="0"/>
        <v>0</v>
      </c>
    </row>
    <row r="35" spans="1:12" s="170" customFormat="1" ht="20.399999999999999">
      <c r="A35" s="228" t="s">
        <v>628</v>
      </c>
      <c r="B35" s="106" t="s">
        <v>323</v>
      </c>
      <c r="C35" s="35" t="s">
        <v>601</v>
      </c>
      <c r="D35" s="107" t="s">
        <v>5</v>
      </c>
      <c r="E35" s="108">
        <v>1</v>
      </c>
      <c r="F35" s="109"/>
      <c r="G35" s="110">
        <f t="shared" si="0"/>
        <v>0</v>
      </c>
    </row>
    <row r="36" spans="1:12" ht="20.399999999999999">
      <c r="A36" s="228" t="s">
        <v>629</v>
      </c>
      <c r="B36" s="106" t="s">
        <v>323</v>
      </c>
      <c r="C36" s="106" t="s">
        <v>603</v>
      </c>
      <c r="D36" s="107" t="s">
        <v>11</v>
      </c>
      <c r="E36" s="108">
        <v>25</v>
      </c>
      <c r="F36" s="109"/>
      <c r="G36" s="110">
        <f t="shared" si="0"/>
        <v>0</v>
      </c>
      <c r="L36" s="137">
        <f>27+17</f>
        <v>44</v>
      </c>
    </row>
    <row r="37" spans="1:12">
      <c r="A37" s="335" t="s">
        <v>326</v>
      </c>
      <c r="B37" s="336"/>
      <c r="C37" s="336"/>
      <c r="D37" s="336"/>
      <c r="E37" s="336"/>
      <c r="F37" s="337"/>
      <c r="G37" s="168">
        <f>SUM(G11:G36)</f>
        <v>0</v>
      </c>
    </row>
    <row r="38" spans="1:12" ht="14.25" customHeight="1">
      <c r="B38" s="171"/>
      <c r="C38" s="170"/>
      <c r="D38" s="171"/>
      <c r="E38" s="171"/>
      <c r="F38" s="170"/>
      <c r="G38" s="170"/>
    </row>
    <row r="39" spans="1:12">
      <c r="B39" s="171"/>
      <c r="C39" s="170"/>
      <c r="D39" s="171"/>
      <c r="E39" s="171"/>
      <c r="F39" s="170"/>
      <c r="G39" s="170"/>
    </row>
    <row r="40" spans="1:12">
      <c r="B40" s="171"/>
      <c r="C40" s="170"/>
      <c r="D40" s="171"/>
      <c r="E40" s="171"/>
      <c r="F40" s="170"/>
      <c r="G40" s="170"/>
    </row>
  </sheetData>
  <mergeCells count="5">
    <mergeCell ref="A37:F37"/>
    <mergeCell ref="C2:E2"/>
    <mergeCell ref="C3:E3"/>
    <mergeCell ref="A9:G9"/>
    <mergeCell ref="C10:G10"/>
  </mergeCells>
  <phoneticPr fontId="42" type="noConversion"/>
  <pageMargins left="0.7" right="0.7" top="0.75" bottom="0.75" header="0.3" footer="0.3"/>
  <pageSetup paperSize="9" scale="7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G26"/>
  <sheetViews>
    <sheetView view="pageBreakPreview" zoomScaleNormal="100" zoomScaleSheetLayoutView="100" workbookViewId="0">
      <selection activeCell="C3" sqref="C3:E3"/>
    </sheetView>
  </sheetViews>
  <sheetFormatPr defaultRowHeight="13.8"/>
  <cols>
    <col min="1" max="1" width="6.33203125" style="171" customWidth="1"/>
    <col min="2" max="2" width="14.88671875" style="171" customWidth="1"/>
    <col min="3" max="3" width="53.33203125" style="170" customWidth="1"/>
    <col min="4" max="4" width="10" style="171" customWidth="1"/>
    <col min="5" max="5" width="8" style="171" customWidth="1"/>
    <col min="6" max="6" width="12.44140625" style="170" bestFit="1" customWidth="1"/>
    <col min="7" max="7" width="15.88671875" style="170" bestFit="1" customWidth="1"/>
    <col min="8" max="8" width="15.109375" style="170" customWidth="1"/>
    <col min="9" max="9" width="17.44140625" style="170" bestFit="1" customWidth="1"/>
    <col min="10" max="256" width="9.109375" style="170"/>
    <col min="257" max="257" width="6.33203125" style="170" customWidth="1"/>
    <col min="258" max="258" width="14.88671875" style="170" customWidth="1"/>
    <col min="259" max="259" width="53.33203125" style="170" customWidth="1"/>
    <col min="260" max="260" width="10" style="170" customWidth="1"/>
    <col min="261" max="261" width="8" style="170" customWidth="1"/>
    <col min="262" max="262" width="12.44140625" style="170" bestFit="1" customWidth="1"/>
    <col min="263" max="263" width="15.88671875" style="170" bestFit="1" customWidth="1"/>
    <col min="264" max="264" width="15.109375" style="170" customWidth="1"/>
    <col min="265" max="265" width="17.44140625" style="170" bestFit="1" customWidth="1"/>
    <col min="266" max="512" width="9.109375" style="170"/>
    <col min="513" max="513" width="6.33203125" style="170" customWidth="1"/>
    <col min="514" max="514" width="14.88671875" style="170" customWidth="1"/>
    <col min="515" max="515" width="53.33203125" style="170" customWidth="1"/>
    <col min="516" max="516" width="10" style="170" customWidth="1"/>
    <col min="517" max="517" width="8" style="170" customWidth="1"/>
    <col min="518" max="518" width="12.44140625" style="170" bestFit="1" customWidth="1"/>
    <col min="519" max="519" width="15.88671875" style="170" bestFit="1" customWidth="1"/>
    <col min="520" max="520" width="15.109375" style="170" customWidth="1"/>
    <col min="521" max="521" width="17.44140625" style="170" bestFit="1" customWidth="1"/>
    <col min="522" max="768" width="9.109375" style="170"/>
    <col min="769" max="769" width="6.33203125" style="170" customWidth="1"/>
    <col min="770" max="770" width="14.88671875" style="170" customWidth="1"/>
    <col min="771" max="771" width="53.33203125" style="170" customWidth="1"/>
    <col min="772" max="772" width="10" style="170" customWidth="1"/>
    <col min="773" max="773" width="8" style="170" customWidth="1"/>
    <col min="774" max="774" width="12.44140625" style="170" bestFit="1" customWidth="1"/>
    <col min="775" max="775" width="15.88671875" style="170" bestFit="1" customWidth="1"/>
    <col min="776" max="776" width="15.109375" style="170" customWidth="1"/>
    <col min="777" max="777" width="17.44140625" style="170" bestFit="1" customWidth="1"/>
    <col min="778" max="1024" width="9.109375" style="170"/>
    <col min="1025" max="1025" width="6.33203125" style="170" customWidth="1"/>
    <col min="1026" max="1026" width="14.88671875" style="170" customWidth="1"/>
    <col min="1027" max="1027" width="53.33203125" style="170" customWidth="1"/>
    <col min="1028" max="1028" width="10" style="170" customWidth="1"/>
    <col min="1029" max="1029" width="8" style="170" customWidth="1"/>
    <col min="1030" max="1030" width="12.44140625" style="170" bestFit="1" customWidth="1"/>
    <col min="1031" max="1031" width="15.88671875" style="170" bestFit="1" customWidth="1"/>
    <col min="1032" max="1032" width="15.109375" style="170" customWidth="1"/>
    <col min="1033" max="1033" width="17.44140625" style="170" bestFit="1" customWidth="1"/>
    <col min="1034" max="1280" width="9.109375" style="170"/>
    <col min="1281" max="1281" width="6.33203125" style="170" customWidth="1"/>
    <col min="1282" max="1282" width="14.88671875" style="170" customWidth="1"/>
    <col min="1283" max="1283" width="53.33203125" style="170" customWidth="1"/>
    <col min="1284" max="1284" width="10" style="170" customWidth="1"/>
    <col min="1285" max="1285" width="8" style="170" customWidth="1"/>
    <col min="1286" max="1286" width="12.44140625" style="170" bestFit="1" customWidth="1"/>
    <col min="1287" max="1287" width="15.88671875" style="170" bestFit="1" customWidth="1"/>
    <col min="1288" max="1288" width="15.109375" style="170" customWidth="1"/>
    <col min="1289" max="1289" width="17.44140625" style="170" bestFit="1" customWidth="1"/>
    <col min="1290" max="1536" width="9.109375" style="170"/>
    <col min="1537" max="1537" width="6.33203125" style="170" customWidth="1"/>
    <col min="1538" max="1538" width="14.88671875" style="170" customWidth="1"/>
    <col min="1539" max="1539" width="53.33203125" style="170" customWidth="1"/>
    <col min="1540" max="1540" width="10" style="170" customWidth="1"/>
    <col min="1541" max="1541" width="8" style="170" customWidth="1"/>
    <col min="1542" max="1542" width="12.44140625" style="170" bestFit="1" customWidth="1"/>
    <col min="1543" max="1543" width="15.88671875" style="170" bestFit="1" customWidth="1"/>
    <col min="1544" max="1544" width="15.109375" style="170" customWidth="1"/>
    <col min="1545" max="1545" width="17.44140625" style="170" bestFit="1" customWidth="1"/>
    <col min="1546" max="1792" width="9.109375" style="170"/>
    <col min="1793" max="1793" width="6.33203125" style="170" customWidth="1"/>
    <col min="1794" max="1794" width="14.88671875" style="170" customWidth="1"/>
    <col min="1795" max="1795" width="53.33203125" style="170" customWidth="1"/>
    <col min="1796" max="1796" width="10" style="170" customWidth="1"/>
    <col min="1797" max="1797" width="8" style="170" customWidth="1"/>
    <col min="1798" max="1798" width="12.44140625" style="170" bestFit="1" customWidth="1"/>
    <col min="1799" max="1799" width="15.88671875" style="170" bestFit="1" customWidth="1"/>
    <col min="1800" max="1800" width="15.109375" style="170" customWidth="1"/>
    <col min="1801" max="1801" width="17.44140625" style="170" bestFit="1" customWidth="1"/>
    <col min="1802" max="2048" width="9.109375" style="170"/>
    <col min="2049" max="2049" width="6.33203125" style="170" customWidth="1"/>
    <col min="2050" max="2050" width="14.88671875" style="170" customWidth="1"/>
    <col min="2051" max="2051" width="53.33203125" style="170" customWidth="1"/>
    <col min="2052" max="2052" width="10" style="170" customWidth="1"/>
    <col min="2053" max="2053" width="8" style="170" customWidth="1"/>
    <col min="2054" max="2054" width="12.44140625" style="170" bestFit="1" customWidth="1"/>
    <col min="2055" max="2055" width="15.88671875" style="170" bestFit="1" customWidth="1"/>
    <col min="2056" max="2056" width="15.109375" style="170" customWidth="1"/>
    <col min="2057" max="2057" width="17.44140625" style="170" bestFit="1" customWidth="1"/>
    <col min="2058" max="2304" width="9.109375" style="170"/>
    <col min="2305" max="2305" width="6.33203125" style="170" customWidth="1"/>
    <col min="2306" max="2306" width="14.88671875" style="170" customWidth="1"/>
    <col min="2307" max="2307" width="53.33203125" style="170" customWidth="1"/>
    <col min="2308" max="2308" width="10" style="170" customWidth="1"/>
    <col min="2309" max="2309" width="8" style="170" customWidth="1"/>
    <col min="2310" max="2310" width="12.44140625" style="170" bestFit="1" customWidth="1"/>
    <col min="2311" max="2311" width="15.88671875" style="170" bestFit="1" customWidth="1"/>
    <col min="2312" max="2312" width="15.109375" style="170" customWidth="1"/>
    <col min="2313" max="2313" width="17.44140625" style="170" bestFit="1" customWidth="1"/>
    <col min="2314" max="2560" width="9.109375" style="170"/>
    <col min="2561" max="2561" width="6.33203125" style="170" customWidth="1"/>
    <col min="2562" max="2562" width="14.88671875" style="170" customWidth="1"/>
    <col min="2563" max="2563" width="53.33203125" style="170" customWidth="1"/>
    <col min="2564" max="2564" width="10" style="170" customWidth="1"/>
    <col min="2565" max="2565" width="8" style="170" customWidth="1"/>
    <col min="2566" max="2566" width="12.44140625" style="170" bestFit="1" customWidth="1"/>
    <col min="2567" max="2567" width="15.88671875" style="170" bestFit="1" customWidth="1"/>
    <col min="2568" max="2568" width="15.109375" style="170" customWidth="1"/>
    <col min="2569" max="2569" width="17.44140625" style="170" bestFit="1" customWidth="1"/>
    <col min="2570" max="2816" width="9.109375" style="170"/>
    <col min="2817" max="2817" width="6.33203125" style="170" customWidth="1"/>
    <col min="2818" max="2818" width="14.88671875" style="170" customWidth="1"/>
    <col min="2819" max="2819" width="53.33203125" style="170" customWidth="1"/>
    <col min="2820" max="2820" width="10" style="170" customWidth="1"/>
    <col min="2821" max="2821" width="8" style="170" customWidth="1"/>
    <col min="2822" max="2822" width="12.44140625" style="170" bestFit="1" customWidth="1"/>
    <col min="2823" max="2823" width="15.88671875" style="170" bestFit="1" customWidth="1"/>
    <col min="2824" max="2824" width="15.109375" style="170" customWidth="1"/>
    <col min="2825" max="2825" width="17.44140625" style="170" bestFit="1" customWidth="1"/>
    <col min="2826" max="3072" width="9.109375" style="170"/>
    <col min="3073" max="3073" width="6.33203125" style="170" customWidth="1"/>
    <col min="3074" max="3074" width="14.88671875" style="170" customWidth="1"/>
    <col min="3075" max="3075" width="53.33203125" style="170" customWidth="1"/>
    <col min="3076" max="3076" width="10" style="170" customWidth="1"/>
    <col min="3077" max="3077" width="8" style="170" customWidth="1"/>
    <col min="3078" max="3078" width="12.44140625" style="170" bestFit="1" customWidth="1"/>
    <col min="3079" max="3079" width="15.88671875" style="170" bestFit="1" customWidth="1"/>
    <col min="3080" max="3080" width="15.109375" style="170" customWidth="1"/>
    <col min="3081" max="3081" width="17.44140625" style="170" bestFit="1" customWidth="1"/>
    <col min="3082" max="3328" width="9.109375" style="170"/>
    <col min="3329" max="3329" width="6.33203125" style="170" customWidth="1"/>
    <col min="3330" max="3330" width="14.88671875" style="170" customWidth="1"/>
    <col min="3331" max="3331" width="53.33203125" style="170" customWidth="1"/>
    <col min="3332" max="3332" width="10" style="170" customWidth="1"/>
    <col min="3333" max="3333" width="8" style="170" customWidth="1"/>
    <col min="3334" max="3334" width="12.44140625" style="170" bestFit="1" customWidth="1"/>
    <col min="3335" max="3335" width="15.88671875" style="170" bestFit="1" customWidth="1"/>
    <col min="3336" max="3336" width="15.109375" style="170" customWidth="1"/>
    <col min="3337" max="3337" width="17.44140625" style="170" bestFit="1" customWidth="1"/>
    <col min="3338" max="3584" width="9.109375" style="170"/>
    <col min="3585" max="3585" width="6.33203125" style="170" customWidth="1"/>
    <col min="3586" max="3586" width="14.88671875" style="170" customWidth="1"/>
    <col min="3587" max="3587" width="53.33203125" style="170" customWidth="1"/>
    <col min="3588" max="3588" width="10" style="170" customWidth="1"/>
    <col min="3589" max="3589" width="8" style="170" customWidth="1"/>
    <col min="3590" max="3590" width="12.44140625" style="170" bestFit="1" customWidth="1"/>
    <col min="3591" max="3591" width="15.88671875" style="170" bestFit="1" customWidth="1"/>
    <col min="3592" max="3592" width="15.109375" style="170" customWidth="1"/>
    <col min="3593" max="3593" width="17.44140625" style="170" bestFit="1" customWidth="1"/>
    <col min="3594" max="3840" width="9.109375" style="170"/>
    <col min="3841" max="3841" width="6.33203125" style="170" customWidth="1"/>
    <col min="3842" max="3842" width="14.88671875" style="170" customWidth="1"/>
    <col min="3843" max="3843" width="53.33203125" style="170" customWidth="1"/>
    <col min="3844" max="3844" width="10" style="170" customWidth="1"/>
    <col min="3845" max="3845" width="8" style="170" customWidth="1"/>
    <col min="3846" max="3846" width="12.44140625" style="170" bestFit="1" customWidth="1"/>
    <col min="3847" max="3847" width="15.88671875" style="170" bestFit="1" customWidth="1"/>
    <col min="3848" max="3848" width="15.109375" style="170" customWidth="1"/>
    <col min="3849" max="3849" width="17.44140625" style="170" bestFit="1" customWidth="1"/>
    <col min="3850" max="4096" width="9.109375" style="170"/>
    <col min="4097" max="4097" width="6.33203125" style="170" customWidth="1"/>
    <col min="4098" max="4098" width="14.88671875" style="170" customWidth="1"/>
    <col min="4099" max="4099" width="53.33203125" style="170" customWidth="1"/>
    <col min="4100" max="4100" width="10" style="170" customWidth="1"/>
    <col min="4101" max="4101" width="8" style="170" customWidth="1"/>
    <col min="4102" max="4102" width="12.44140625" style="170" bestFit="1" customWidth="1"/>
    <col min="4103" max="4103" width="15.88671875" style="170" bestFit="1" customWidth="1"/>
    <col min="4104" max="4104" width="15.109375" style="170" customWidth="1"/>
    <col min="4105" max="4105" width="17.44140625" style="170" bestFit="1" customWidth="1"/>
    <col min="4106" max="4352" width="9.109375" style="170"/>
    <col min="4353" max="4353" width="6.33203125" style="170" customWidth="1"/>
    <col min="4354" max="4354" width="14.88671875" style="170" customWidth="1"/>
    <col min="4355" max="4355" width="53.33203125" style="170" customWidth="1"/>
    <col min="4356" max="4356" width="10" style="170" customWidth="1"/>
    <col min="4357" max="4357" width="8" style="170" customWidth="1"/>
    <col min="4358" max="4358" width="12.44140625" style="170" bestFit="1" customWidth="1"/>
    <col min="4359" max="4359" width="15.88671875" style="170" bestFit="1" customWidth="1"/>
    <col min="4360" max="4360" width="15.109375" style="170" customWidth="1"/>
    <col min="4361" max="4361" width="17.44140625" style="170" bestFit="1" customWidth="1"/>
    <col min="4362" max="4608" width="9.109375" style="170"/>
    <col min="4609" max="4609" width="6.33203125" style="170" customWidth="1"/>
    <col min="4610" max="4610" width="14.88671875" style="170" customWidth="1"/>
    <col min="4611" max="4611" width="53.33203125" style="170" customWidth="1"/>
    <col min="4612" max="4612" width="10" style="170" customWidth="1"/>
    <col min="4613" max="4613" width="8" style="170" customWidth="1"/>
    <col min="4614" max="4614" width="12.44140625" style="170" bestFit="1" customWidth="1"/>
    <col min="4615" max="4615" width="15.88671875" style="170" bestFit="1" customWidth="1"/>
    <col min="4616" max="4616" width="15.109375" style="170" customWidth="1"/>
    <col min="4617" max="4617" width="17.44140625" style="170" bestFit="1" customWidth="1"/>
    <col min="4618" max="4864" width="9.109375" style="170"/>
    <col min="4865" max="4865" width="6.33203125" style="170" customWidth="1"/>
    <col min="4866" max="4866" width="14.88671875" style="170" customWidth="1"/>
    <col min="4867" max="4867" width="53.33203125" style="170" customWidth="1"/>
    <col min="4868" max="4868" width="10" style="170" customWidth="1"/>
    <col min="4869" max="4869" width="8" style="170" customWidth="1"/>
    <col min="4870" max="4870" width="12.44140625" style="170" bestFit="1" customWidth="1"/>
    <col min="4871" max="4871" width="15.88671875" style="170" bestFit="1" customWidth="1"/>
    <col min="4872" max="4872" width="15.109375" style="170" customWidth="1"/>
    <col min="4873" max="4873" width="17.44140625" style="170" bestFit="1" customWidth="1"/>
    <col min="4874" max="5120" width="9.109375" style="170"/>
    <col min="5121" max="5121" width="6.33203125" style="170" customWidth="1"/>
    <col min="5122" max="5122" width="14.88671875" style="170" customWidth="1"/>
    <col min="5123" max="5123" width="53.33203125" style="170" customWidth="1"/>
    <col min="5124" max="5124" width="10" style="170" customWidth="1"/>
    <col min="5125" max="5125" width="8" style="170" customWidth="1"/>
    <col min="5126" max="5126" width="12.44140625" style="170" bestFit="1" customWidth="1"/>
    <col min="5127" max="5127" width="15.88671875" style="170" bestFit="1" customWidth="1"/>
    <col min="5128" max="5128" width="15.109375" style="170" customWidth="1"/>
    <col min="5129" max="5129" width="17.44140625" style="170" bestFit="1" customWidth="1"/>
    <col min="5130" max="5376" width="9.109375" style="170"/>
    <col min="5377" max="5377" width="6.33203125" style="170" customWidth="1"/>
    <col min="5378" max="5378" width="14.88671875" style="170" customWidth="1"/>
    <col min="5379" max="5379" width="53.33203125" style="170" customWidth="1"/>
    <col min="5380" max="5380" width="10" style="170" customWidth="1"/>
    <col min="5381" max="5381" width="8" style="170" customWidth="1"/>
    <col min="5382" max="5382" width="12.44140625" style="170" bestFit="1" customWidth="1"/>
    <col min="5383" max="5383" width="15.88671875" style="170" bestFit="1" customWidth="1"/>
    <col min="5384" max="5384" width="15.109375" style="170" customWidth="1"/>
    <col min="5385" max="5385" width="17.44140625" style="170" bestFit="1" customWidth="1"/>
    <col min="5386" max="5632" width="9.109375" style="170"/>
    <col min="5633" max="5633" width="6.33203125" style="170" customWidth="1"/>
    <col min="5634" max="5634" width="14.88671875" style="170" customWidth="1"/>
    <col min="5635" max="5635" width="53.33203125" style="170" customWidth="1"/>
    <col min="5636" max="5636" width="10" style="170" customWidth="1"/>
    <col min="5637" max="5637" width="8" style="170" customWidth="1"/>
    <col min="5638" max="5638" width="12.44140625" style="170" bestFit="1" customWidth="1"/>
    <col min="5639" max="5639" width="15.88671875" style="170" bestFit="1" customWidth="1"/>
    <col min="5640" max="5640" width="15.109375" style="170" customWidth="1"/>
    <col min="5641" max="5641" width="17.44140625" style="170" bestFit="1" customWidth="1"/>
    <col min="5642" max="5888" width="9.109375" style="170"/>
    <col min="5889" max="5889" width="6.33203125" style="170" customWidth="1"/>
    <col min="5890" max="5890" width="14.88671875" style="170" customWidth="1"/>
    <col min="5891" max="5891" width="53.33203125" style="170" customWidth="1"/>
    <col min="5892" max="5892" width="10" style="170" customWidth="1"/>
    <col min="5893" max="5893" width="8" style="170" customWidth="1"/>
    <col min="5894" max="5894" width="12.44140625" style="170" bestFit="1" customWidth="1"/>
    <col min="5895" max="5895" width="15.88671875" style="170" bestFit="1" customWidth="1"/>
    <col min="5896" max="5896" width="15.109375" style="170" customWidth="1"/>
    <col min="5897" max="5897" width="17.44140625" style="170" bestFit="1" customWidth="1"/>
    <col min="5898" max="6144" width="9.109375" style="170"/>
    <col min="6145" max="6145" width="6.33203125" style="170" customWidth="1"/>
    <col min="6146" max="6146" width="14.88671875" style="170" customWidth="1"/>
    <col min="6147" max="6147" width="53.33203125" style="170" customWidth="1"/>
    <col min="6148" max="6148" width="10" style="170" customWidth="1"/>
    <col min="6149" max="6149" width="8" style="170" customWidth="1"/>
    <col min="6150" max="6150" width="12.44140625" style="170" bestFit="1" customWidth="1"/>
    <col min="6151" max="6151" width="15.88671875" style="170" bestFit="1" customWidth="1"/>
    <col min="6152" max="6152" width="15.109375" style="170" customWidth="1"/>
    <col min="6153" max="6153" width="17.44140625" style="170" bestFit="1" customWidth="1"/>
    <col min="6154" max="6400" width="9.109375" style="170"/>
    <col min="6401" max="6401" width="6.33203125" style="170" customWidth="1"/>
    <col min="6402" max="6402" width="14.88671875" style="170" customWidth="1"/>
    <col min="6403" max="6403" width="53.33203125" style="170" customWidth="1"/>
    <col min="6404" max="6404" width="10" style="170" customWidth="1"/>
    <col min="6405" max="6405" width="8" style="170" customWidth="1"/>
    <col min="6406" max="6406" width="12.44140625" style="170" bestFit="1" customWidth="1"/>
    <col min="6407" max="6407" width="15.88671875" style="170" bestFit="1" customWidth="1"/>
    <col min="6408" max="6408" width="15.109375" style="170" customWidth="1"/>
    <col min="6409" max="6409" width="17.44140625" style="170" bestFit="1" customWidth="1"/>
    <col min="6410" max="6656" width="9.109375" style="170"/>
    <col min="6657" max="6657" width="6.33203125" style="170" customWidth="1"/>
    <col min="6658" max="6658" width="14.88671875" style="170" customWidth="1"/>
    <col min="6659" max="6659" width="53.33203125" style="170" customWidth="1"/>
    <col min="6660" max="6660" width="10" style="170" customWidth="1"/>
    <col min="6661" max="6661" width="8" style="170" customWidth="1"/>
    <col min="6662" max="6662" width="12.44140625" style="170" bestFit="1" customWidth="1"/>
    <col min="6663" max="6663" width="15.88671875" style="170" bestFit="1" customWidth="1"/>
    <col min="6664" max="6664" width="15.109375" style="170" customWidth="1"/>
    <col min="6665" max="6665" width="17.44140625" style="170" bestFit="1" customWidth="1"/>
    <col min="6666" max="6912" width="9.109375" style="170"/>
    <col min="6913" max="6913" width="6.33203125" style="170" customWidth="1"/>
    <col min="6914" max="6914" width="14.88671875" style="170" customWidth="1"/>
    <col min="6915" max="6915" width="53.33203125" style="170" customWidth="1"/>
    <col min="6916" max="6916" width="10" style="170" customWidth="1"/>
    <col min="6917" max="6917" width="8" style="170" customWidth="1"/>
    <col min="6918" max="6918" width="12.44140625" style="170" bestFit="1" customWidth="1"/>
    <col min="6919" max="6919" width="15.88671875" style="170" bestFit="1" customWidth="1"/>
    <col min="6920" max="6920" width="15.109375" style="170" customWidth="1"/>
    <col min="6921" max="6921" width="17.44140625" style="170" bestFit="1" customWidth="1"/>
    <col min="6922" max="7168" width="9.109375" style="170"/>
    <col min="7169" max="7169" width="6.33203125" style="170" customWidth="1"/>
    <col min="7170" max="7170" width="14.88671875" style="170" customWidth="1"/>
    <col min="7171" max="7171" width="53.33203125" style="170" customWidth="1"/>
    <col min="7172" max="7172" width="10" style="170" customWidth="1"/>
    <col min="7173" max="7173" width="8" style="170" customWidth="1"/>
    <col min="7174" max="7174" width="12.44140625" style="170" bestFit="1" customWidth="1"/>
    <col min="7175" max="7175" width="15.88671875" style="170" bestFit="1" customWidth="1"/>
    <col min="7176" max="7176" width="15.109375" style="170" customWidth="1"/>
    <col min="7177" max="7177" width="17.44140625" style="170" bestFit="1" customWidth="1"/>
    <col min="7178" max="7424" width="9.109375" style="170"/>
    <col min="7425" max="7425" width="6.33203125" style="170" customWidth="1"/>
    <col min="7426" max="7426" width="14.88671875" style="170" customWidth="1"/>
    <col min="7427" max="7427" width="53.33203125" style="170" customWidth="1"/>
    <col min="7428" max="7428" width="10" style="170" customWidth="1"/>
    <col min="7429" max="7429" width="8" style="170" customWidth="1"/>
    <col min="7430" max="7430" width="12.44140625" style="170" bestFit="1" customWidth="1"/>
    <col min="7431" max="7431" width="15.88671875" style="170" bestFit="1" customWidth="1"/>
    <col min="7432" max="7432" width="15.109375" style="170" customWidth="1"/>
    <col min="7433" max="7433" width="17.44140625" style="170" bestFit="1" customWidth="1"/>
    <col min="7434" max="7680" width="9.109375" style="170"/>
    <col min="7681" max="7681" width="6.33203125" style="170" customWidth="1"/>
    <col min="7682" max="7682" width="14.88671875" style="170" customWidth="1"/>
    <col min="7683" max="7683" width="53.33203125" style="170" customWidth="1"/>
    <col min="7684" max="7684" width="10" style="170" customWidth="1"/>
    <col min="7685" max="7685" width="8" style="170" customWidth="1"/>
    <col min="7686" max="7686" width="12.44140625" style="170" bestFit="1" customWidth="1"/>
    <col min="7687" max="7687" width="15.88671875" style="170" bestFit="1" customWidth="1"/>
    <col min="7688" max="7688" width="15.109375" style="170" customWidth="1"/>
    <col min="7689" max="7689" width="17.44140625" style="170" bestFit="1" customWidth="1"/>
    <col min="7690" max="7936" width="9.109375" style="170"/>
    <col min="7937" max="7937" width="6.33203125" style="170" customWidth="1"/>
    <col min="7938" max="7938" width="14.88671875" style="170" customWidth="1"/>
    <col min="7939" max="7939" width="53.33203125" style="170" customWidth="1"/>
    <col min="7940" max="7940" width="10" style="170" customWidth="1"/>
    <col min="7941" max="7941" width="8" style="170" customWidth="1"/>
    <col min="7942" max="7942" width="12.44140625" style="170" bestFit="1" customWidth="1"/>
    <col min="7943" max="7943" width="15.88671875" style="170" bestFit="1" customWidth="1"/>
    <col min="7944" max="7944" width="15.109375" style="170" customWidth="1"/>
    <col min="7945" max="7945" width="17.44140625" style="170" bestFit="1" customWidth="1"/>
    <col min="7946" max="8192" width="9.109375" style="170"/>
    <col min="8193" max="8193" width="6.33203125" style="170" customWidth="1"/>
    <col min="8194" max="8194" width="14.88671875" style="170" customWidth="1"/>
    <col min="8195" max="8195" width="53.33203125" style="170" customWidth="1"/>
    <col min="8196" max="8196" width="10" style="170" customWidth="1"/>
    <col min="8197" max="8197" width="8" style="170" customWidth="1"/>
    <col min="8198" max="8198" width="12.44140625" style="170" bestFit="1" customWidth="1"/>
    <col min="8199" max="8199" width="15.88671875" style="170" bestFit="1" customWidth="1"/>
    <col min="8200" max="8200" width="15.109375" style="170" customWidth="1"/>
    <col min="8201" max="8201" width="17.44140625" style="170" bestFit="1" customWidth="1"/>
    <col min="8202" max="8448" width="9.109375" style="170"/>
    <col min="8449" max="8449" width="6.33203125" style="170" customWidth="1"/>
    <col min="8450" max="8450" width="14.88671875" style="170" customWidth="1"/>
    <col min="8451" max="8451" width="53.33203125" style="170" customWidth="1"/>
    <col min="8452" max="8452" width="10" style="170" customWidth="1"/>
    <col min="8453" max="8453" width="8" style="170" customWidth="1"/>
    <col min="8454" max="8454" width="12.44140625" style="170" bestFit="1" customWidth="1"/>
    <col min="8455" max="8455" width="15.88671875" style="170" bestFit="1" customWidth="1"/>
    <col min="8456" max="8456" width="15.109375" style="170" customWidth="1"/>
    <col min="8457" max="8457" width="17.44140625" style="170" bestFit="1" customWidth="1"/>
    <col min="8458" max="8704" width="9.109375" style="170"/>
    <col min="8705" max="8705" width="6.33203125" style="170" customWidth="1"/>
    <col min="8706" max="8706" width="14.88671875" style="170" customWidth="1"/>
    <col min="8707" max="8707" width="53.33203125" style="170" customWidth="1"/>
    <col min="8708" max="8708" width="10" style="170" customWidth="1"/>
    <col min="8709" max="8709" width="8" style="170" customWidth="1"/>
    <col min="8710" max="8710" width="12.44140625" style="170" bestFit="1" customWidth="1"/>
    <col min="8711" max="8711" width="15.88671875" style="170" bestFit="1" customWidth="1"/>
    <col min="8712" max="8712" width="15.109375" style="170" customWidth="1"/>
    <col min="8713" max="8713" width="17.44140625" style="170" bestFit="1" customWidth="1"/>
    <col min="8714" max="8960" width="9.109375" style="170"/>
    <col min="8961" max="8961" width="6.33203125" style="170" customWidth="1"/>
    <col min="8962" max="8962" width="14.88671875" style="170" customWidth="1"/>
    <col min="8963" max="8963" width="53.33203125" style="170" customWidth="1"/>
    <col min="8964" max="8964" width="10" style="170" customWidth="1"/>
    <col min="8965" max="8965" width="8" style="170" customWidth="1"/>
    <col min="8966" max="8966" width="12.44140625" style="170" bestFit="1" customWidth="1"/>
    <col min="8967" max="8967" width="15.88671875" style="170" bestFit="1" customWidth="1"/>
    <col min="8968" max="8968" width="15.109375" style="170" customWidth="1"/>
    <col min="8969" max="8969" width="17.44140625" style="170" bestFit="1" customWidth="1"/>
    <col min="8970" max="9216" width="9.109375" style="170"/>
    <col min="9217" max="9217" width="6.33203125" style="170" customWidth="1"/>
    <col min="9218" max="9218" width="14.88671875" style="170" customWidth="1"/>
    <col min="9219" max="9219" width="53.33203125" style="170" customWidth="1"/>
    <col min="9220" max="9220" width="10" style="170" customWidth="1"/>
    <col min="9221" max="9221" width="8" style="170" customWidth="1"/>
    <col min="9222" max="9222" width="12.44140625" style="170" bestFit="1" customWidth="1"/>
    <col min="9223" max="9223" width="15.88671875" style="170" bestFit="1" customWidth="1"/>
    <col min="9224" max="9224" width="15.109375" style="170" customWidth="1"/>
    <col min="9225" max="9225" width="17.44140625" style="170" bestFit="1" customWidth="1"/>
    <col min="9226" max="9472" width="9.109375" style="170"/>
    <col min="9473" max="9473" width="6.33203125" style="170" customWidth="1"/>
    <col min="9474" max="9474" width="14.88671875" style="170" customWidth="1"/>
    <col min="9475" max="9475" width="53.33203125" style="170" customWidth="1"/>
    <col min="9476" max="9476" width="10" style="170" customWidth="1"/>
    <col min="9477" max="9477" width="8" style="170" customWidth="1"/>
    <col min="9478" max="9478" width="12.44140625" style="170" bestFit="1" customWidth="1"/>
    <col min="9479" max="9479" width="15.88671875" style="170" bestFit="1" customWidth="1"/>
    <col min="9480" max="9480" width="15.109375" style="170" customWidth="1"/>
    <col min="9481" max="9481" width="17.44140625" style="170" bestFit="1" customWidth="1"/>
    <col min="9482" max="9728" width="9.109375" style="170"/>
    <col min="9729" max="9729" width="6.33203125" style="170" customWidth="1"/>
    <col min="9730" max="9730" width="14.88671875" style="170" customWidth="1"/>
    <col min="9731" max="9731" width="53.33203125" style="170" customWidth="1"/>
    <col min="9732" max="9732" width="10" style="170" customWidth="1"/>
    <col min="9733" max="9733" width="8" style="170" customWidth="1"/>
    <col min="9734" max="9734" width="12.44140625" style="170" bestFit="1" customWidth="1"/>
    <col min="9735" max="9735" width="15.88671875" style="170" bestFit="1" customWidth="1"/>
    <col min="9736" max="9736" width="15.109375" style="170" customWidth="1"/>
    <col min="9737" max="9737" width="17.44140625" style="170" bestFit="1" customWidth="1"/>
    <col min="9738" max="9984" width="9.109375" style="170"/>
    <col min="9985" max="9985" width="6.33203125" style="170" customWidth="1"/>
    <col min="9986" max="9986" width="14.88671875" style="170" customWidth="1"/>
    <col min="9987" max="9987" width="53.33203125" style="170" customWidth="1"/>
    <col min="9988" max="9988" width="10" style="170" customWidth="1"/>
    <col min="9989" max="9989" width="8" style="170" customWidth="1"/>
    <col min="9990" max="9990" width="12.44140625" style="170" bestFit="1" customWidth="1"/>
    <col min="9991" max="9991" width="15.88671875" style="170" bestFit="1" customWidth="1"/>
    <col min="9992" max="9992" width="15.109375" style="170" customWidth="1"/>
    <col min="9993" max="9993" width="17.44140625" style="170" bestFit="1" customWidth="1"/>
    <col min="9994" max="10240" width="9.109375" style="170"/>
    <col min="10241" max="10241" width="6.33203125" style="170" customWidth="1"/>
    <col min="10242" max="10242" width="14.88671875" style="170" customWidth="1"/>
    <col min="10243" max="10243" width="53.33203125" style="170" customWidth="1"/>
    <col min="10244" max="10244" width="10" style="170" customWidth="1"/>
    <col min="10245" max="10245" width="8" style="170" customWidth="1"/>
    <col min="10246" max="10246" width="12.44140625" style="170" bestFit="1" customWidth="1"/>
    <col min="10247" max="10247" width="15.88671875" style="170" bestFit="1" customWidth="1"/>
    <col min="10248" max="10248" width="15.109375" style="170" customWidth="1"/>
    <col min="10249" max="10249" width="17.44140625" style="170" bestFit="1" customWidth="1"/>
    <col min="10250" max="10496" width="9.109375" style="170"/>
    <col min="10497" max="10497" width="6.33203125" style="170" customWidth="1"/>
    <col min="10498" max="10498" width="14.88671875" style="170" customWidth="1"/>
    <col min="10499" max="10499" width="53.33203125" style="170" customWidth="1"/>
    <col min="10500" max="10500" width="10" style="170" customWidth="1"/>
    <col min="10501" max="10501" width="8" style="170" customWidth="1"/>
    <col min="10502" max="10502" width="12.44140625" style="170" bestFit="1" customWidth="1"/>
    <col min="10503" max="10503" width="15.88671875" style="170" bestFit="1" customWidth="1"/>
    <col min="10504" max="10504" width="15.109375" style="170" customWidth="1"/>
    <col min="10505" max="10505" width="17.44140625" style="170" bestFit="1" customWidth="1"/>
    <col min="10506" max="10752" width="9.109375" style="170"/>
    <col min="10753" max="10753" width="6.33203125" style="170" customWidth="1"/>
    <col min="10754" max="10754" width="14.88671875" style="170" customWidth="1"/>
    <col min="10755" max="10755" width="53.33203125" style="170" customWidth="1"/>
    <col min="10756" max="10756" width="10" style="170" customWidth="1"/>
    <col min="10757" max="10757" width="8" style="170" customWidth="1"/>
    <col min="10758" max="10758" width="12.44140625" style="170" bestFit="1" customWidth="1"/>
    <col min="10759" max="10759" width="15.88671875" style="170" bestFit="1" customWidth="1"/>
    <col min="10760" max="10760" width="15.109375" style="170" customWidth="1"/>
    <col min="10761" max="10761" width="17.44140625" style="170" bestFit="1" customWidth="1"/>
    <col min="10762" max="11008" width="9.109375" style="170"/>
    <col min="11009" max="11009" width="6.33203125" style="170" customWidth="1"/>
    <col min="11010" max="11010" width="14.88671875" style="170" customWidth="1"/>
    <col min="11011" max="11011" width="53.33203125" style="170" customWidth="1"/>
    <col min="11012" max="11012" width="10" style="170" customWidth="1"/>
    <col min="11013" max="11013" width="8" style="170" customWidth="1"/>
    <col min="11014" max="11014" width="12.44140625" style="170" bestFit="1" customWidth="1"/>
    <col min="11015" max="11015" width="15.88671875" style="170" bestFit="1" customWidth="1"/>
    <col min="11016" max="11016" width="15.109375" style="170" customWidth="1"/>
    <col min="11017" max="11017" width="17.44140625" style="170" bestFit="1" customWidth="1"/>
    <col min="11018" max="11264" width="9.109375" style="170"/>
    <col min="11265" max="11265" width="6.33203125" style="170" customWidth="1"/>
    <col min="11266" max="11266" width="14.88671875" style="170" customWidth="1"/>
    <col min="11267" max="11267" width="53.33203125" style="170" customWidth="1"/>
    <col min="11268" max="11268" width="10" style="170" customWidth="1"/>
    <col min="11269" max="11269" width="8" style="170" customWidth="1"/>
    <col min="11270" max="11270" width="12.44140625" style="170" bestFit="1" customWidth="1"/>
    <col min="11271" max="11271" width="15.88671875" style="170" bestFit="1" customWidth="1"/>
    <col min="11272" max="11272" width="15.109375" style="170" customWidth="1"/>
    <col min="11273" max="11273" width="17.44140625" style="170" bestFit="1" customWidth="1"/>
    <col min="11274" max="11520" width="9.109375" style="170"/>
    <col min="11521" max="11521" width="6.33203125" style="170" customWidth="1"/>
    <col min="11522" max="11522" width="14.88671875" style="170" customWidth="1"/>
    <col min="11523" max="11523" width="53.33203125" style="170" customWidth="1"/>
    <col min="11524" max="11524" width="10" style="170" customWidth="1"/>
    <col min="11525" max="11525" width="8" style="170" customWidth="1"/>
    <col min="11526" max="11526" width="12.44140625" style="170" bestFit="1" customWidth="1"/>
    <col min="11527" max="11527" width="15.88671875" style="170" bestFit="1" customWidth="1"/>
    <col min="11528" max="11528" width="15.109375" style="170" customWidth="1"/>
    <col min="11529" max="11529" width="17.44140625" style="170" bestFit="1" customWidth="1"/>
    <col min="11530" max="11776" width="9.109375" style="170"/>
    <col min="11777" max="11777" width="6.33203125" style="170" customWidth="1"/>
    <col min="11778" max="11778" width="14.88671875" style="170" customWidth="1"/>
    <col min="11779" max="11779" width="53.33203125" style="170" customWidth="1"/>
    <col min="11780" max="11780" width="10" style="170" customWidth="1"/>
    <col min="11781" max="11781" width="8" style="170" customWidth="1"/>
    <col min="11782" max="11782" width="12.44140625" style="170" bestFit="1" customWidth="1"/>
    <col min="11783" max="11783" width="15.88671875" style="170" bestFit="1" customWidth="1"/>
    <col min="11784" max="11784" width="15.109375" style="170" customWidth="1"/>
    <col min="11785" max="11785" width="17.44140625" style="170" bestFit="1" customWidth="1"/>
    <col min="11786" max="12032" width="9.109375" style="170"/>
    <col min="12033" max="12033" width="6.33203125" style="170" customWidth="1"/>
    <col min="12034" max="12034" width="14.88671875" style="170" customWidth="1"/>
    <col min="12035" max="12035" width="53.33203125" style="170" customWidth="1"/>
    <col min="12036" max="12036" width="10" style="170" customWidth="1"/>
    <col min="12037" max="12037" width="8" style="170" customWidth="1"/>
    <col min="12038" max="12038" width="12.44140625" style="170" bestFit="1" customWidth="1"/>
    <col min="12039" max="12039" width="15.88671875" style="170" bestFit="1" customWidth="1"/>
    <col min="12040" max="12040" width="15.109375" style="170" customWidth="1"/>
    <col min="12041" max="12041" width="17.44140625" style="170" bestFit="1" customWidth="1"/>
    <col min="12042" max="12288" width="9.109375" style="170"/>
    <col min="12289" max="12289" width="6.33203125" style="170" customWidth="1"/>
    <col min="12290" max="12290" width="14.88671875" style="170" customWidth="1"/>
    <col min="12291" max="12291" width="53.33203125" style="170" customWidth="1"/>
    <col min="12292" max="12292" width="10" style="170" customWidth="1"/>
    <col min="12293" max="12293" width="8" style="170" customWidth="1"/>
    <col min="12294" max="12294" width="12.44140625" style="170" bestFit="1" customWidth="1"/>
    <col min="12295" max="12295" width="15.88671875" style="170" bestFit="1" customWidth="1"/>
    <col min="12296" max="12296" width="15.109375" style="170" customWidth="1"/>
    <col min="12297" max="12297" width="17.44140625" style="170" bestFit="1" customWidth="1"/>
    <col min="12298" max="12544" width="9.109375" style="170"/>
    <col min="12545" max="12545" width="6.33203125" style="170" customWidth="1"/>
    <col min="12546" max="12546" width="14.88671875" style="170" customWidth="1"/>
    <col min="12547" max="12547" width="53.33203125" style="170" customWidth="1"/>
    <col min="12548" max="12548" width="10" style="170" customWidth="1"/>
    <col min="12549" max="12549" width="8" style="170" customWidth="1"/>
    <col min="12550" max="12550" width="12.44140625" style="170" bestFit="1" customWidth="1"/>
    <col min="12551" max="12551" width="15.88671875" style="170" bestFit="1" customWidth="1"/>
    <col min="12552" max="12552" width="15.109375" style="170" customWidth="1"/>
    <col min="12553" max="12553" width="17.44140625" style="170" bestFit="1" customWidth="1"/>
    <col min="12554" max="12800" width="9.109375" style="170"/>
    <col min="12801" max="12801" width="6.33203125" style="170" customWidth="1"/>
    <col min="12802" max="12802" width="14.88671875" style="170" customWidth="1"/>
    <col min="12803" max="12803" width="53.33203125" style="170" customWidth="1"/>
    <col min="12804" max="12804" width="10" style="170" customWidth="1"/>
    <col min="12805" max="12805" width="8" style="170" customWidth="1"/>
    <col min="12806" max="12806" width="12.44140625" style="170" bestFit="1" customWidth="1"/>
    <col min="12807" max="12807" width="15.88671875" style="170" bestFit="1" customWidth="1"/>
    <col min="12808" max="12808" width="15.109375" style="170" customWidth="1"/>
    <col min="12809" max="12809" width="17.44140625" style="170" bestFit="1" customWidth="1"/>
    <col min="12810" max="13056" width="9.109375" style="170"/>
    <col min="13057" max="13057" width="6.33203125" style="170" customWidth="1"/>
    <col min="13058" max="13058" width="14.88671875" style="170" customWidth="1"/>
    <col min="13059" max="13059" width="53.33203125" style="170" customWidth="1"/>
    <col min="13060" max="13060" width="10" style="170" customWidth="1"/>
    <col min="13061" max="13061" width="8" style="170" customWidth="1"/>
    <col min="13062" max="13062" width="12.44140625" style="170" bestFit="1" customWidth="1"/>
    <col min="13063" max="13063" width="15.88671875" style="170" bestFit="1" customWidth="1"/>
    <col min="13064" max="13064" width="15.109375" style="170" customWidth="1"/>
    <col min="13065" max="13065" width="17.44140625" style="170" bestFit="1" customWidth="1"/>
    <col min="13066" max="13312" width="9.109375" style="170"/>
    <col min="13313" max="13313" width="6.33203125" style="170" customWidth="1"/>
    <col min="13314" max="13314" width="14.88671875" style="170" customWidth="1"/>
    <col min="13315" max="13315" width="53.33203125" style="170" customWidth="1"/>
    <col min="13316" max="13316" width="10" style="170" customWidth="1"/>
    <col min="13317" max="13317" width="8" style="170" customWidth="1"/>
    <col min="13318" max="13318" width="12.44140625" style="170" bestFit="1" customWidth="1"/>
    <col min="13319" max="13319" width="15.88671875" style="170" bestFit="1" customWidth="1"/>
    <col min="13320" max="13320" width="15.109375" style="170" customWidth="1"/>
    <col min="13321" max="13321" width="17.44140625" style="170" bestFit="1" customWidth="1"/>
    <col min="13322" max="13568" width="9.109375" style="170"/>
    <col min="13569" max="13569" width="6.33203125" style="170" customWidth="1"/>
    <col min="13570" max="13570" width="14.88671875" style="170" customWidth="1"/>
    <col min="13571" max="13571" width="53.33203125" style="170" customWidth="1"/>
    <col min="13572" max="13572" width="10" style="170" customWidth="1"/>
    <col min="13573" max="13573" width="8" style="170" customWidth="1"/>
    <col min="13574" max="13574" width="12.44140625" style="170" bestFit="1" customWidth="1"/>
    <col min="13575" max="13575" width="15.88671875" style="170" bestFit="1" customWidth="1"/>
    <col min="13576" max="13576" width="15.109375" style="170" customWidth="1"/>
    <col min="13577" max="13577" width="17.44140625" style="170" bestFit="1" customWidth="1"/>
    <col min="13578" max="13824" width="9.109375" style="170"/>
    <col min="13825" max="13825" width="6.33203125" style="170" customWidth="1"/>
    <col min="13826" max="13826" width="14.88671875" style="170" customWidth="1"/>
    <col min="13827" max="13827" width="53.33203125" style="170" customWidth="1"/>
    <col min="13828" max="13828" width="10" style="170" customWidth="1"/>
    <col min="13829" max="13829" width="8" style="170" customWidth="1"/>
    <col min="13830" max="13830" width="12.44140625" style="170" bestFit="1" customWidth="1"/>
    <col min="13831" max="13831" width="15.88671875" style="170" bestFit="1" customWidth="1"/>
    <col min="13832" max="13832" width="15.109375" style="170" customWidth="1"/>
    <col min="13833" max="13833" width="17.44140625" style="170" bestFit="1" customWidth="1"/>
    <col min="13834" max="14080" width="9.109375" style="170"/>
    <col min="14081" max="14081" width="6.33203125" style="170" customWidth="1"/>
    <col min="14082" max="14082" width="14.88671875" style="170" customWidth="1"/>
    <col min="14083" max="14083" width="53.33203125" style="170" customWidth="1"/>
    <col min="14084" max="14084" width="10" style="170" customWidth="1"/>
    <col min="14085" max="14085" width="8" style="170" customWidth="1"/>
    <col min="14086" max="14086" width="12.44140625" style="170" bestFit="1" customWidth="1"/>
    <col min="14087" max="14087" width="15.88671875" style="170" bestFit="1" customWidth="1"/>
    <col min="14088" max="14088" width="15.109375" style="170" customWidth="1"/>
    <col min="14089" max="14089" width="17.44140625" style="170" bestFit="1" customWidth="1"/>
    <col min="14090" max="14336" width="9.109375" style="170"/>
    <col min="14337" max="14337" width="6.33203125" style="170" customWidth="1"/>
    <col min="14338" max="14338" width="14.88671875" style="170" customWidth="1"/>
    <col min="14339" max="14339" width="53.33203125" style="170" customWidth="1"/>
    <col min="14340" max="14340" width="10" style="170" customWidth="1"/>
    <col min="14341" max="14341" width="8" style="170" customWidth="1"/>
    <col min="14342" max="14342" width="12.44140625" style="170" bestFit="1" customWidth="1"/>
    <col min="14343" max="14343" width="15.88671875" style="170" bestFit="1" customWidth="1"/>
    <col min="14344" max="14344" width="15.109375" style="170" customWidth="1"/>
    <col min="14345" max="14345" width="17.44140625" style="170" bestFit="1" customWidth="1"/>
    <col min="14346" max="14592" width="9.109375" style="170"/>
    <col min="14593" max="14593" width="6.33203125" style="170" customWidth="1"/>
    <col min="14594" max="14594" width="14.88671875" style="170" customWidth="1"/>
    <col min="14595" max="14595" width="53.33203125" style="170" customWidth="1"/>
    <col min="14596" max="14596" width="10" style="170" customWidth="1"/>
    <col min="14597" max="14597" width="8" style="170" customWidth="1"/>
    <col min="14598" max="14598" width="12.44140625" style="170" bestFit="1" customWidth="1"/>
    <col min="14599" max="14599" width="15.88671875" style="170" bestFit="1" customWidth="1"/>
    <col min="14600" max="14600" width="15.109375" style="170" customWidth="1"/>
    <col min="14601" max="14601" width="17.44140625" style="170" bestFit="1" customWidth="1"/>
    <col min="14602" max="14848" width="9.109375" style="170"/>
    <col min="14849" max="14849" width="6.33203125" style="170" customWidth="1"/>
    <col min="14850" max="14850" width="14.88671875" style="170" customWidth="1"/>
    <col min="14851" max="14851" width="53.33203125" style="170" customWidth="1"/>
    <col min="14852" max="14852" width="10" style="170" customWidth="1"/>
    <col min="14853" max="14853" width="8" style="170" customWidth="1"/>
    <col min="14854" max="14854" width="12.44140625" style="170" bestFit="1" customWidth="1"/>
    <col min="14855" max="14855" width="15.88671875" style="170" bestFit="1" customWidth="1"/>
    <col min="14856" max="14856" width="15.109375" style="170" customWidth="1"/>
    <col min="14857" max="14857" width="17.44140625" style="170" bestFit="1" customWidth="1"/>
    <col min="14858" max="15104" width="9.109375" style="170"/>
    <col min="15105" max="15105" width="6.33203125" style="170" customWidth="1"/>
    <col min="15106" max="15106" width="14.88671875" style="170" customWidth="1"/>
    <col min="15107" max="15107" width="53.33203125" style="170" customWidth="1"/>
    <col min="15108" max="15108" width="10" style="170" customWidth="1"/>
    <col min="15109" max="15109" width="8" style="170" customWidth="1"/>
    <col min="15110" max="15110" width="12.44140625" style="170" bestFit="1" customWidth="1"/>
    <col min="15111" max="15111" width="15.88671875" style="170" bestFit="1" customWidth="1"/>
    <col min="15112" max="15112" width="15.109375" style="170" customWidth="1"/>
    <col min="15113" max="15113" width="17.44140625" style="170" bestFit="1" customWidth="1"/>
    <col min="15114" max="15360" width="9.109375" style="170"/>
    <col min="15361" max="15361" width="6.33203125" style="170" customWidth="1"/>
    <col min="15362" max="15362" width="14.88671875" style="170" customWidth="1"/>
    <col min="15363" max="15363" width="53.33203125" style="170" customWidth="1"/>
    <col min="15364" max="15364" width="10" style="170" customWidth="1"/>
    <col min="15365" max="15365" width="8" style="170" customWidth="1"/>
    <col min="15366" max="15366" width="12.44140625" style="170" bestFit="1" customWidth="1"/>
    <col min="15367" max="15367" width="15.88671875" style="170" bestFit="1" customWidth="1"/>
    <col min="15368" max="15368" width="15.109375" style="170" customWidth="1"/>
    <col min="15369" max="15369" width="17.44140625" style="170" bestFit="1" customWidth="1"/>
    <col min="15370" max="15616" width="9.109375" style="170"/>
    <col min="15617" max="15617" width="6.33203125" style="170" customWidth="1"/>
    <col min="15618" max="15618" width="14.88671875" style="170" customWidth="1"/>
    <col min="15619" max="15619" width="53.33203125" style="170" customWidth="1"/>
    <col min="15620" max="15620" width="10" style="170" customWidth="1"/>
    <col min="15621" max="15621" width="8" style="170" customWidth="1"/>
    <col min="15622" max="15622" width="12.44140625" style="170" bestFit="1" customWidth="1"/>
    <col min="15623" max="15623" width="15.88671875" style="170" bestFit="1" customWidth="1"/>
    <col min="15624" max="15624" width="15.109375" style="170" customWidth="1"/>
    <col min="15625" max="15625" width="17.44140625" style="170" bestFit="1" customWidth="1"/>
    <col min="15626" max="15872" width="9.109375" style="170"/>
    <col min="15873" max="15873" width="6.33203125" style="170" customWidth="1"/>
    <col min="15874" max="15874" width="14.88671875" style="170" customWidth="1"/>
    <col min="15875" max="15875" width="53.33203125" style="170" customWidth="1"/>
    <col min="15876" max="15876" width="10" style="170" customWidth="1"/>
    <col min="15877" max="15877" width="8" style="170" customWidth="1"/>
    <col min="15878" max="15878" width="12.44140625" style="170" bestFit="1" customWidth="1"/>
    <col min="15879" max="15879" width="15.88671875" style="170" bestFit="1" customWidth="1"/>
    <col min="15880" max="15880" width="15.109375" style="170" customWidth="1"/>
    <col min="15881" max="15881" width="17.44140625" style="170" bestFit="1" customWidth="1"/>
    <col min="15882" max="16128" width="9.109375" style="170"/>
    <col min="16129" max="16129" width="6.33203125" style="170" customWidth="1"/>
    <col min="16130" max="16130" width="14.88671875" style="170" customWidth="1"/>
    <col min="16131" max="16131" width="53.33203125" style="170" customWidth="1"/>
    <col min="16132" max="16132" width="10" style="170" customWidth="1"/>
    <col min="16133" max="16133" width="8" style="170" customWidth="1"/>
    <col min="16134" max="16134" width="12.44140625" style="170" bestFit="1" customWidth="1"/>
    <col min="16135" max="16135" width="15.88671875" style="170" bestFit="1" customWidth="1"/>
    <col min="16136" max="16136" width="15.109375" style="170" customWidth="1"/>
    <col min="16137" max="16137" width="17.44140625" style="170" bestFit="1" customWidth="1"/>
    <col min="16138" max="16384" width="9.109375" style="170"/>
  </cols>
  <sheetData>
    <row r="2" spans="1:7" ht="14.4">
      <c r="A2" s="163"/>
      <c r="C2" s="338"/>
      <c r="D2" s="338"/>
      <c r="E2" s="338"/>
    </row>
    <row r="3" spans="1:7" ht="15.6">
      <c r="C3" s="339" t="s">
        <v>666</v>
      </c>
      <c r="D3" s="339"/>
      <c r="E3" s="339"/>
    </row>
    <row r="4" spans="1:7">
      <c r="C4" s="171"/>
    </row>
    <row r="5" spans="1:7" ht="14.4" thickBot="1"/>
    <row r="6" spans="1:7" ht="27.6">
      <c r="A6" s="176" t="s">
        <v>9</v>
      </c>
      <c r="B6" s="173" t="s">
        <v>16</v>
      </c>
      <c r="C6" s="177" t="s">
        <v>15</v>
      </c>
      <c r="D6" s="177" t="s">
        <v>17</v>
      </c>
      <c r="E6" s="177" t="s">
        <v>0</v>
      </c>
      <c r="F6" s="164" t="s">
        <v>19</v>
      </c>
      <c r="G6" s="174" t="s">
        <v>20</v>
      </c>
    </row>
    <row r="7" spans="1:7">
      <c r="A7" s="167">
        <v>1</v>
      </c>
      <c r="B7" s="169">
        <v>2</v>
      </c>
      <c r="C7" s="169">
        <v>3</v>
      </c>
      <c r="D7" s="169">
        <v>4</v>
      </c>
      <c r="E7" s="169">
        <v>5</v>
      </c>
      <c r="F7" s="169">
        <v>6</v>
      </c>
      <c r="G7" s="178">
        <v>7</v>
      </c>
    </row>
    <row r="8" spans="1:7">
      <c r="A8" s="167">
        <v>1</v>
      </c>
      <c r="B8" s="217"/>
      <c r="C8" s="343" t="s">
        <v>576</v>
      </c>
      <c r="D8" s="344"/>
      <c r="E8" s="344"/>
      <c r="F8" s="344"/>
      <c r="G8" s="345"/>
    </row>
    <row r="9" spans="1:7" ht="20.399999999999999">
      <c r="A9" s="105" t="s">
        <v>426</v>
      </c>
      <c r="B9" s="106" t="s">
        <v>323</v>
      </c>
      <c r="C9" s="106" t="s">
        <v>630</v>
      </c>
      <c r="D9" s="107" t="s">
        <v>8</v>
      </c>
      <c r="E9" s="218">
        <v>501</v>
      </c>
      <c r="F9" s="109"/>
      <c r="G9" s="110">
        <f>E9*F9</f>
        <v>0</v>
      </c>
    </row>
    <row r="10" spans="1:7" ht="20.399999999999999">
      <c r="A10" s="105" t="s">
        <v>427</v>
      </c>
      <c r="B10" s="106" t="s">
        <v>323</v>
      </c>
      <c r="C10" s="106" t="s">
        <v>631</v>
      </c>
      <c r="D10" s="107" t="s">
        <v>8</v>
      </c>
      <c r="E10" s="218">
        <v>125</v>
      </c>
      <c r="F10" s="109"/>
      <c r="G10" s="110">
        <f t="shared" ref="G10:G19" si="0">E10*F10</f>
        <v>0</v>
      </c>
    </row>
    <row r="11" spans="1:7" ht="20.399999999999999">
      <c r="A11" s="105" t="s">
        <v>428</v>
      </c>
      <c r="B11" s="106" t="s">
        <v>323</v>
      </c>
      <c r="C11" s="106" t="s">
        <v>632</v>
      </c>
      <c r="D11" s="107" t="s">
        <v>8</v>
      </c>
      <c r="E11" s="218">
        <v>403</v>
      </c>
      <c r="F11" s="109"/>
      <c r="G11" s="110">
        <f t="shared" si="0"/>
        <v>0</v>
      </c>
    </row>
    <row r="12" spans="1:7" ht="20.399999999999999">
      <c r="A12" s="105" t="s">
        <v>429</v>
      </c>
      <c r="B12" s="106" t="s">
        <v>323</v>
      </c>
      <c r="C12" s="106" t="s">
        <v>633</v>
      </c>
      <c r="D12" s="107" t="s">
        <v>8</v>
      </c>
      <c r="E12" s="218">
        <v>213</v>
      </c>
      <c r="F12" s="109"/>
      <c r="G12" s="110">
        <f t="shared" si="0"/>
        <v>0</v>
      </c>
    </row>
    <row r="13" spans="1:7" ht="20.399999999999999">
      <c r="A13" s="105" t="s">
        <v>430</v>
      </c>
      <c r="B13" s="106" t="s">
        <v>323</v>
      </c>
      <c r="C13" s="106" t="s">
        <v>107</v>
      </c>
      <c r="D13" s="107" t="s">
        <v>11</v>
      </c>
      <c r="E13" s="218">
        <v>2</v>
      </c>
      <c r="F13" s="109"/>
      <c r="G13" s="110">
        <f t="shared" si="0"/>
        <v>0</v>
      </c>
    </row>
    <row r="14" spans="1:7" ht="20.399999999999999">
      <c r="A14" s="105" t="s">
        <v>431</v>
      </c>
      <c r="B14" s="106" t="s">
        <v>323</v>
      </c>
      <c r="C14" s="106" t="s">
        <v>569</v>
      </c>
      <c r="D14" s="107" t="s">
        <v>11</v>
      </c>
      <c r="E14" s="218">
        <v>2</v>
      </c>
      <c r="F14" s="109"/>
      <c r="G14" s="110">
        <f t="shared" si="0"/>
        <v>0</v>
      </c>
    </row>
    <row r="15" spans="1:7" ht="20.399999999999999">
      <c r="A15" s="105" t="s">
        <v>432</v>
      </c>
      <c r="B15" s="106" t="s">
        <v>323</v>
      </c>
      <c r="C15" s="106" t="s">
        <v>109</v>
      </c>
      <c r="D15" s="107" t="s">
        <v>11</v>
      </c>
      <c r="E15" s="218">
        <v>3</v>
      </c>
      <c r="F15" s="109"/>
      <c r="G15" s="110">
        <f t="shared" si="0"/>
        <v>0</v>
      </c>
    </row>
    <row r="16" spans="1:7" ht="20.399999999999999">
      <c r="A16" s="105" t="s">
        <v>433</v>
      </c>
      <c r="B16" s="106" t="s">
        <v>323</v>
      </c>
      <c r="C16" s="106" t="s">
        <v>574</v>
      </c>
      <c r="D16" s="107" t="s">
        <v>11</v>
      </c>
      <c r="E16" s="218">
        <v>2</v>
      </c>
      <c r="F16" s="109"/>
      <c r="G16" s="110">
        <f t="shared" si="0"/>
        <v>0</v>
      </c>
    </row>
    <row r="17" spans="1:7" ht="20.399999999999999">
      <c r="A17" s="105" t="s">
        <v>434</v>
      </c>
      <c r="B17" s="106" t="s">
        <v>323</v>
      </c>
      <c r="C17" s="106" t="s">
        <v>575</v>
      </c>
      <c r="D17" s="107" t="s">
        <v>11</v>
      </c>
      <c r="E17" s="218">
        <v>3</v>
      </c>
      <c r="F17" s="109"/>
      <c r="G17" s="110">
        <f t="shared" si="0"/>
        <v>0</v>
      </c>
    </row>
    <row r="18" spans="1:7" ht="20.399999999999999">
      <c r="A18" s="105" t="s">
        <v>435</v>
      </c>
      <c r="B18" s="106" t="s">
        <v>323</v>
      </c>
      <c r="C18" s="106" t="s">
        <v>570</v>
      </c>
      <c r="D18" s="107" t="s">
        <v>11</v>
      </c>
      <c r="E18" s="218">
        <v>3</v>
      </c>
      <c r="F18" s="109"/>
      <c r="G18" s="110">
        <f t="shared" si="0"/>
        <v>0</v>
      </c>
    </row>
    <row r="19" spans="1:7" ht="20.399999999999999">
      <c r="A19" s="105" t="s">
        <v>508</v>
      </c>
      <c r="B19" s="106" t="s">
        <v>323</v>
      </c>
      <c r="C19" s="106" t="s">
        <v>571</v>
      </c>
      <c r="D19" s="107" t="s">
        <v>11</v>
      </c>
      <c r="E19" s="218">
        <v>4</v>
      </c>
      <c r="F19" s="109"/>
      <c r="G19" s="110">
        <f t="shared" si="0"/>
        <v>0</v>
      </c>
    </row>
    <row r="20" spans="1:7">
      <c r="A20" s="335" t="s">
        <v>326</v>
      </c>
      <c r="B20" s="336"/>
      <c r="C20" s="336"/>
      <c r="D20" s="336"/>
      <c r="E20" s="336"/>
      <c r="F20" s="337"/>
      <c r="G20" s="168">
        <f>SUM(G9:G12)</f>
        <v>0</v>
      </c>
    </row>
    <row r="21" spans="1:7">
      <c r="A21" s="346"/>
      <c r="B21" s="347"/>
      <c r="C21" s="347"/>
      <c r="D21" s="347"/>
      <c r="E21" s="347"/>
      <c r="F21" s="347"/>
      <c r="G21" s="348"/>
    </row>
    <row r="22" spans="1:7">
      <c r="A22" s="167">
        <v>2</v>
      </c>
      <c r="B22" s="217"/>
      <c r="C22" s="343" t="s">
        <v>577</v>
      </c>
      <c r="D22" s="344"/>
      <c r="E22" s="344"/>
      <c r="F22" s="344"/>
      <c r="G22" s="345"/>
    </row>
    <row r="23" spans="1:7" ht="20.399999999999999">
      <c r="A23" s="105" t="s">
        <v>525</v>
      </c>
      <c r="B23" s="106" t="s">
        <v>323</v>
      </c>
      <c r="C23" s="106" t="s">
        <v>572</v>
      </c>
      <c r="D23" s="107" t="s">
        <v>11</v>
      </c>
      <c r="E23" s="218">
        <v>2</v>
      </c>
      <c r="F23" s="109"/>
      <c r="G23" s="110">
        <f>F23*E23</f>
        <v>0</v>
      </c>
    </row>
    <row r="24" spans="1:7">
      <c r="A24" s="335" t="s">
        <v>573</v>
      </c>
      <c r="B24" s="336"/>
      <c r="C24" s="336"/>
      <c r="D24" s="336"/>
      <c r="E24" s="336"/>
      <c r="F24" s="337"/>
      <c r="G24" s="168">
        <f>SUM(G23:G23)</f>
        <v>0</v>
      </c>
    </row>
    <row r="25" spans="1:7">
      <c r="A25" s="346"/>
      <c r="B25" s="347"/>
      <c r="C25" s="347"/>
      <c r="D25" s="347"/>
      <c r="E25" s="347"/>
      <c r="F25" s="347"/>
      <c r="G25" s="348"/>
    </row>
    <row r="26" spans="1:7" ht="15" thickBot="1">
      <c r="A26" s="349" t="s">
        <v>18</v>
      </c>
      <c r="B26" s="350"/>
      <c r="C26" s="350"/>
      <c r="D26" s="350"/>
      <c r="E26" s="350"/>
      <c r="F26" s="351"/>
      <c r="G26" s="219">
        <f>G20+G24</f>
        <v>0</v>
      </c>
    </row>
  </sheetData>
  <mergeCells count="9">
    <mergeCell ref="C22:G22"/>
    <mergeCell ref="A24:F24"/>
    <mergeCell ref="A25:G25"/>
    <mergeCell ref="A26:F26"/>
    <mergeCell ref="C2:E2"/>
    <mergeCell ref="C3:E3"/>
    <mergeCell ref="C8:G8"/>
    <mergeCell ref="A20:F20"/>
    <mergeCell ref="A21:G21"/>
  </mergeCells>
  <phoneticPr fontId="42" type="noConversion"/>
  <pageMargins left="0.7" right="0.7" top="0.75" bottom="0.75" header="0.3" footer="0.3"/>
  <pageSetup paperSize="9" scale="7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91"/>
  <sheetViews>
    <sheetView view="pageBreakPreview" topLeftCell="A73" zoomScaleNormal="100" zoomScaleSheetLayoutView="100" workbookViewId="0">
      <selection activeCell="C3" sqref="C3:E3"/>
    </sheetView>
  </sheetViews>
  <sheetFormatPr defaultColWidth="9.109375" defaultRowHeight="13.8"/>
  <cols>
    <col min="1" max="1" width="7.6640625" style="191" customWidth="1"/>
    <col min="2" max="2" width="9.6640625" style="192" customWidth="1"/>
    <col min="3" max="3" width="34.6640625" style="192" customWidth="1"/>
    <col min="4" max="4" width="6.88671875" style="200" customWidth="1"/>
    <col min="5" max="5" width="8.88671875" style="192" customWidth="1"/>
    <col min="6" max="6" width="18.44140625" style="201" bestFit="1" customWidth="1"/>
    <col min="7" max="7" width="18.44140625" style="201" customWidth="1"/>
    <col min="8" max="16384" width="9.109375" style="192"/>
  </cols>
  <sheetData>
    <row r="1" spans="1:7" s="170" customFormat="1">
      <c r="A1" s="171"/>
      <c r="B1" s="171"/>
      <c r="D1" s="171"/>
      <c r="E1" s="171"/>
    </row>
    <row r="2" spans="1:7" s="170" customFormat="1" ht="14.4">
      <c r="A2" s="163"/>
      <c r="B2" s="171"/>
      <c r="C2" s="338"/>
      <c r="D2" s="338"/>
      <c r="E2" s="338"/>
    </row>
    <row r="3" spans="1:7" s="170" customFormat="1" ht="15.6">
      <c r="A3" s="171"/>
      <c r="B3" s="171"/>
      <c r="C3" s="339" t="s">
        <v>667</v>
      </c>
      <c r="D3" s="339"/>
      <c r="E3" s="339"/>
    </row>
    <row r="4" spans="1:7" s="170" customFormat="1">
      <c r="A4" s="171"/>
      <c r="B4" s="171"/>
      <c r="C4" s="171"/>
      <c r="D4" s="171"/>
      <c r="E4" s="171"/>
    </row>
    <row r="5" spans="1:7" s="170" customFormat="1" ht="14.4" thickBot="1">
      <c r="A5" s="171"/>
      <c r="B5" s="171"/>
      <c r="D5" s="171"/>
      <c r="E5" s="171"/>
    </row>
    <row r="6" spans="1:7" s="248" customFormat="1" ht="20.399999999999999">
      <c r="A6" s="243" t="s">
        <v>9</v>
      </c>
      <c r="B6" s="244" t="s">
        <v>16</v>
      </c>
      <c r="C6" s="245" t="s">
        <v>15</v>
      </c>
      <c r="D6" s="245" t="s">
        <v>17</v>
      </c>
      <c r="E6" s="245" t="s">
        <v>0</v>
      </c>
      <c r="F6" s="246" t="s">
        <v>19</v>
      </c>
      <c r="G6" s="247" t="s">
        <v>20</v>
      </c>
    </row>
    <row r="7" spans="1:7" s="248" customFormat="1" ht="10.199999999999999">
      <c r="A7" s="249">
        <v>1</v>
      </c>
      <c r="B7" s="250">
        <v>2</v>
      </c>
      <c r="C7" s="250">
        <v>3</v>
      </c>
      <c r="D7" s="250">
        <v>4</v>
      </c>
      <c r="E7" s="250">
        <v>5</v>
      </c>
      <c r="F7" s="250">
        <v>6</v>
      </c>
      <c r="G7" s="251">
        <v>7</v>
      </c>
    </row>
    <row r="8" spans="1:7" s="248" customFormat="1" ht="10.199999999999999">
      <c r="A8" s="355"/>
      <c r="B8" s="356"/>
      <c r="C8" s="356"/>
      <c r="D8" s="356"/>
      <c r="E8" s="356"/>
      <c r="F8" s="357"/>
      <c r="G8" s="252"/>
    </row>
    <row r="9" spans="1:7" s="248" customFormat="1" ht="10.199999999999999">
      <c r="A9" s="253"/>
      <c r="B9" s="254" t="s">
        <v>519</v>
      </c>
      <c r="C9" s="358" t="s">
        <v>520</v>
      </c>
      <c r="D9" s="359"/>
      <c r="E9" s="255"/>
      <c r="F9" s="254" t="s">
        <v>521</v>
      </c>
      <c r="G9" s="256"/>
    </row>
    <row r="10" spans="1:7" s="248" customFormat="1" ht="41.4" thickBot="1">
      <c r="A10" s="257" t="s">
        <v>426</v>
      </c>
      <c r="B10" s="258" t="s">
        <v>35</v>
      </c>
      <c r="C10" s="239" t="s">
        <v>36</v>
      </c>
      <c r="D10" s="259" t="s">
        <v>1</v>
      </c>
      <c r="E10" s="260">
        <v>4.5</v>
      </c>
      <c r="G10" s="261">
        <f>E10*F10</f>
        <v>0</v>
      </c>
    </row>
    <row r="11" spans="1:7" s="248" customFormat="1" ht="13.5" customHeight="1" thickBot="1">
      <c r="A11" s="360" t="s">
        <v>659</v>
      </c>
      <c r="B11" s="361"/>
      <c r="C11" s="361"/>
      <c r="D11" s="282"/>
      <c r="E11" s="282"/>
      <c r="F11" s="283"/>
      <c r="G11" s="295">
        <f>SUM(G10)</f>
        <v>0</v>
      </c>
    </row>
    <row r="12" spans="1:7" s="248" customFormat="1" ht="24" customHeight="1">
      <c r="A12" s="263"/>
      <c r="B12" s="287" t="s">
        <v>522</v>
      </c>
      <c r="C12" s="354" t="s">
        <v>523</v>
      </c>
      <c r="D12" s="354"/>
      <c r="E12" s="288"/>
      <c r="F12" s="262" t="s">
        <v>524</v>
      </c>
      <c r="G12" s="262"/>
    </row>
    <row r="13" spans="1:7" s="264" customFormat="1" ht="23.25" customHeight="1">
      <c r="A13" s="250" t="s">
        <v>525</v>
      </c>
      <c r="B13" s="250"/>
      <c r="C13" s="284" t="s">
        <v>526</v>
      </c>
      <c r="D13" s="284"/>
      <c r="E13" s="285"/>
      <c r="F13" s="286"/>
      <c r="G13" s="286"/>
    </row>
    <row r="14" spans="1:7" s="264" customFormat="1" ht="20.399999999999999">
      <c r="A14" s="289" t="s">
        <v>37</v>
      </c>
      <c r="B14" s="258" t="s">
        <v>35</v>
      </c>
      <c r="C14" s="268" t="s">
        <v>38</v>
      </c>
      <c r="D14" s="290" t="s">
        <v>6</v>
      </c>
      <c r="E14" s="265">
        <v>12</v>
      </c>
      <c r="F14" s="259"/>
      <c r="G14" s="259">
        <f>E14*F14</f>
        <v>0</v>
      </c>
    </row>
    <row r="15" spans="1:7" s="248" customFormat="1" ht="20.399999999999999">
      <c r="A15" s="289" t="s">
        <v>39</v>
      </c>
      <c r="B15" s="258" t="s">
        <v>35</v>
      </c>
      <c r="C15" s="268" t="s">
        <v>442</v>
      </c>
      <c r="D15" s="290" t="s">
        <v>6</v>
      </c>
      <c r="E15" s="265">
        <v>5</v>
      </c>
      <c r="F15" s="259"/>
      <c r="G15" s="259">
        <f t="shared" ref="G15:G20" si="0">E15*F15</f>
        <v>0</v>
      </c>
    </row>
    <row r="16" spans="1:7" s="264" customFormat="1" ht="30.6">
      <c r="A16" s="289" t="s">
        <v>41</v>
      </c>
      <c r="B16" s="258" t="s">
        <v>35</v>
      </c>
      <c r="C16" s="268" t="s">
        <v>40</v>
      </c>
      <c r="D16" s="290" t="s">
        <v>7</v>
      </c>
      <c r="E16" s="265">
        <v>42</v>
      </c>
      <c r="F16" s="259"/>
      <c r="G16" s="259">
        <f t="shared" si="0"/>
        <v>0</v>
      </c>
    </row>
    <row r="17" spans="1:8" s="264" customFormat="1" ht="20.399999999999999">
      <c r="A17" s="289" t="s">
        <v>44</v>
      </c>
      <c r="B17" s="258" t="s">
        <v>35</v>
      </c>
      <c r="C17" s="268" t="s">
        <v>42</v>
      </c>
      <c r="D17" s="269" t="s">
        <v>43</v>
      </c>
      <c r="E17" s="265">
        <v>21</v>
      </c>
      <c r="F17" s="259"/>
      <c r="G17" s="259">
        <f t="shared" si="0"/>
        <v>0</v>
      </c>
    </row>
    <row r="18" spans="1:8" s="248" customFormat="1" ht="30.6">
      <c r="A18" s="289" t="s">
        <v>45</v>
      </c>
      <c r="B18" s="258" t="s">
        <v>35</v>
      </c>
      <c r="C18" s="268" t="s">
        <v>443</v>
      </c>
      <c r="D18" s="269" t="s">
        <v>43</v>
      </c>
      <c r="E18" s="265">
        <v>21</v>
      </c>
      <c r="F18" s="259"/>
      <c r="G18" s="259">
        <f t="shared" si="0"/>
        <v>0</v>
      </c>
    </row>
    <row r="19" spans="1:8" s="248" customFormat="1" ht="30.6">
      <c r="A19" s="289" t="s">
        <v>46</v>
      </c>
      <c r="B19" s="258" t="s">
        <v>35</v>
      </c>
      <c r="C19" s="268" t="s">
        <v>444</v>
      </c>
      <c r="D19" s="269" t="s">
        <v>7</v>
      </c>
      <c r="E19" s="270">
        <v>6</v>
      </c>
      <c r="F19" s="259"/>
      <c r="G19" s="259">
        <f t="shared" si="0"/>
        <v>0</v>
      </c>
    </row>
    <row r="20" spans="1:8" s="248" customFormat="1" ht="31.2" thickBot="1">
      <c r="A20" s="289" t="s">
        <v>527</v>
      </c>
      <c r="B20" s="258" t="s">
        <v>35</v>
      </c>
      <c r="C20" s="268" t="s">
        <v>47</v>
      </c>
      <c r="D20" s="269" t="s">
        <v>48</v>
      </c>
      <c r="E20" s="270">
        <v>11</v>
      </c>
      <c r="F20" s="259"/>
      <c r="G20" s="259">
        <f t="shared" si="0"/>
        <v>0</v>
      </c>
    </row>
    <row r="21" spans="1:8" s="248" customFormat="1" ht="13.5" customHeight="1" thickBot="1">
      <c r="A21" s="352" t="s">
        <v>664</v>
      </c>
      <c r="B21" s="352"/>
      <c r="C21" s="352"/>
      <c r="D21" s="352"/>
      <c r="E21" s="352"/>
      <c r="F21" s="291"/>
      <c r="G21" s="295">
        <f>SUM(G14:G20)</f>
        <v>0</v>
      </c>
    </row>
    <row r="22" spans="1:8" s="248" customFormat="1" ht="10.199999999999999">
      <c r="A22" s="263" t="s">
        <v>528</v>
      </c>
      <c r="B22" s="266"/>
      <c r="C22" s="362" t="s">
        <v>529</v>
      </c>
      <c r="D22" s="362"/>
      <c r="E22" s="288"/>
      <c r="F22" s="262"/>
      <c r="G22" s="262"/>
      <c r="H22" s="267"/>
    </row>
    <row r="23" spans="1:8" s="248" customFormat="1" ht="30.6">
      <c r="A23" s="289" t="s">
        <v>49</v>
      </c>
      <c r="B23" s="258" t="s">
        <v>35</v>
      </c>
      <c r="C23" s="268" t="s">
        <v>50</v>
      </c>
      <c r="D23" s="269" t="s">
        <v>14</v>
      </c>
      <c r="E23" s="270">
        <v>121</v>
      </c>
      <c r="F23" s="259"/>
      <c r="G23" s="259">
        <f t="shared" ref="G23:G57" si="1">E23*F23</f>
        <v>0</v>
      </c>
      <c r="H23" s="264"/>
    </row>
    <row r="24" spans="1:8" s="248" customFormat="1" ht="40.799999999999997">
      <c r="A24" s="289" t="s">
        <v>51</v>
      </c>
      <c r="B24" s="258" t="s">
        <v>35</v>
      </c>
      <c r="C24" s="268" t="s">
        <v>445</v>
      </c>
      <c r="D24" s="269" t="s">
        <v>52</v>
      </c>
      <c r="E24" s="270">
        <f>41+28-9</f>
        <v>60</v>
      </c>
      <c r="F24" s="259"/>
      <c r="G24" s="259">
        <f t="shared" si="1"/>
        <v>0</v>
      </c>
    </row>
    <row r="25" spans="1:8" s="248" customFormat="1" ht="51">
      <c r="A25" s="289" t="s">
        <v>53</v>
      </c>
      <c r="B25" s="258" t="s">
        <v>35</v>
      </c>
      <c r="C25" s="268" t="s">
        <v>446</v>
      </c>
      <c r="D25" s="269" t="s">
        <v>52</v>
      </c>
      <c r="E25" s="270">
        <v>9</v>
      </c>
      <c r="F25" s="259"/>
      <c r="G25" s="259">
        <f t="shared" si="1"/>
        <v>0</v>
      </c>
    </row>
    <row r="26" spans="1:8" s="264" customFormat="1" ht="51">
      <c r="A26" s="289" t="s">
        <v>55</v>
      </c>
      <c r="B26" s="258" t="s">
        <v>35</v>
      </c>
      <c r="C26" s="268" t="s">
        <v>447</v>
      </c>
      <c r="D26" s="269" t="s">
        <v>54</v>
      </c>
      <c r="E26" s="270">
        <v>11</v>
      </c>
      <c r="F26" s="259"/>
      <c r="G26" s="259">
        <f t="shared" si="1"/>
        <v>0</v>
      </c>
    </row>
    <row r="27" spans="1:8" s="248" customFormat="1" ht="61.2">
      <c r="A27" s="289" t="s">
        <v>57</v>
      </c>
      <c r="B27" s="258" t="s">
        <v>35</v>
      </c>
      <c r="C27" s="268" t="s">
        <v>448</v>
      </c>
      <c r="D27" s="269" t="s">
        <v>54</v>
      </c>
      <c r="E27" s="270">
        <v>2</v>
      </c>
      <c r="F27" s="259"/>
      <c r="G27" s="259">
        <f t="shared" si="1"/>
        <v>0</v>
      </c>
    </row>
    <row r="28" spans="1:8" s="248" customFormat="1" ht="30.6">
      <c r="A28" s="289" t="s">
        <v>58</v>
      </c>
      <c r="B28" s="258" t="s">
        <v>35</v>
      </c>
      <c r="C28" s="239" t="s">
        <v>449</v>
      </c>
      <c r="D28" s="271" t="s">
        <v>56</v>
      </c>
      <c r="E28" s="270">
        <v>11</v>
      </c>
      <c r="F28" s="259"/>
      <c r="G28" s="259">
        <f t="shared" si="1"/>
        <v>0</v>
      </c>
    </row>
    <row r="29" spans="1:8" s="248" customFormat="1" ht="40.799999999999997">
      <c r="A29" s="289" t="s">
        <v>60</v>
      </c>
      <c r="B29" s="258" t="s">
        <v>35</v>
      </c>
      <c r="C29" s="239" t="s">
        <v>450</v>
      </c>
      <c r="D29" s="271" t="s">
        <v>56</v>
      </c>
      <c r="E29" s="270">
        <v>2</v>
      </c>
      <c r="F29" s="259"/>
      <c r="G29" s="259">
        <f t="shared" si="1"/>
        <v>0</v>
      </c>
    </row>
    <row r="30" spans="1:8" s="248" customFormat="1" ht="30.6">
      <c r="A30" s="289" t="s">
        <v>62</v>
      </c>
      <c r="B30" s="258" t="s">
        <v>35</v>
      </c>
      <c r="C30" s="268" t="s">
        <v>451</v>
      </c>
      <c r="D30" s="269" t="s">
        <v>54</v>
      </c>
      <c r="E30" s="270">
        <v>8</v>
      </c>
      <c r="F30" s="259"/>
      <c r="G30" s="259">
        <f t="shared" si="1"/>
        <v>0</v>
      </c>
    </row>
    <row r="31" spans="1:8" s="248" customFormat="1" ht="30.6">
      <c r="A31" s="289" t="s">
        <v>64</v>
      </c>
      <c r="B31" s="258" t="s">
        <v>35</v>
      </c>
      <c r="C31" s="239" t="s">
        <v>452</v>
      </c>
      <c r="D31" s="271" t="s">
        <v>56</v>
      </c>
      <c r="E31" s="270">
        <v>4</v>
      </c>
      <c r="F31" s="259"/>
      <c r="G31" s="259">
        <f t="shared" si="1"/>
        <v>0</v>
      </c>
    </row>
    <row r="32" spans="1:8" s="248" customFormat="1" ht="61.2">
      <c r="A32" s="289" t="s">
        <v>66</v>
      </c>
      <c r="B32" s="258" t="s">
        <v>35</v>
      </c>
      <c r="C32" s="239" t="s">
        <v>453</v>
      </c>
      <c r="D32" s="271" t="s">
        <v>5</v>
      </c>
      <c r="E32" s="270">
        <v>1</v>
      </c>
      <c r="F32" s="259"/>
      <c r="G32" s="259">
        <f t="shared" si="1"/>
        <v>0</v>
      </c>
    </row>
    <row r="33" spans="1:7" s="248" customFormat="1" ht="61.2">
      <c r="A33" s="289" t="s">
        <v>68</v>
      </c>
      <c r="B33" s="258" t="s">
        <v>35</v>
      </c>
      <c r="C33" s="239" t="s">
        <v>454</v>
      </c>
      <c r="D33" s="271" t="s">
        <v>5</v>
      </c>
      <c r="E33" s="270">
        <v>1</v>
      </c>
      <c r="F33" s="259"/>
      <c r="G33" s="259">
        <f t="shared" si="1"/>
        <v>0</v>
      </c>
    </row>
    <row r="34" spans="1:7" s="248" customFormat="1" ht="61.2">
      <c r="A34" s="289" t="s">
        <v>71</v>
      </c>
      <c r="B34" s="258" t="s">
        <v>35</v>
      </c>
      <c r="C34" s="239" t="s">
        <v>455</v>
      </c>
      <c r="D34" s="271" t="s">
        <v>5</v>
      </c>
      <c r="E34" s="270">
        <v>1</v>
      </c>
      <c r="F34" s="259"/>
      <c r="G34" s="259">
        <f t="shared" si="1"/>
        <v>0</v>
      </c>
    </row>
    <row r="35" spans="1:7" s="248" customFormat="1" ht="30.6">
      <c r="A35" s="289" t="s">
        <v>73</v>
      </c>
      <c r="B35" s="258" t="s">
        <v>35</v>
      </c>
      <c r="C35" s="268" t="s">
        <v>456</v>
      </c>
      <c r="D35" s="269" t="s">
        <v>457</v>
      </c>
      <c r="E35" s="270">
        <v>23</v>
      </c>
      <c r="F35" s="259"/>
      <c r="G35" s="259">
        <f t="shared" si="1"/>
        <v>0</v>
      </c>
    </row>
    <row r="36" spans="1:7" s="248" customFormat="1" ht="40.799999999999997">
      <c r="A36" s="289" t="s">
        <v>75</v>
      </c>
      <c r="B36" s="258" t="s">
        <v>35</v>
      </c>
      <c r="C36" s="268" t="s">
        <v>458</v>
      </c>
      <c r="D36" s="269" t="s">
        <v>457</v>
      </c>
      <c r="E36" s="270">
        <v>4</v>
      </c>
      <c r="F36" s="259"/>
      <c r="G36" s="259">
        <f t="shared" si="1"/>
        <v>0</v>
      </c>
    </row>
    <row r="37" spans="1:7" s="248" customFormat="1" ht="10.199999999999999">
      <c r="A37" s="289" t="s">
        <v>76</v>
      </c>
      <c r="B37" s="258" t="s">
        <v>35</v>
      </c>
      <c r="C37" s="268" t="s">
        <v>59</v>
      </c>
      <c r="D37" s="269" t="s">
        <v>457</v>
      </c>
      <c r="E37" s="270">
        <v>24</v>
      </c>
      <c r="F37" s="259"/>
      <c r="G37" s="259">
        <f t="shared" si="1"/>
        <v>0</v>
      </c>
    </row>
    <row r="38" spans="1:7" s="248" customFormat="1" ht="20.399999999999999">
      <c r="A38" s="289" t="s">
        <v>77</v>
      </c>
      <c r="B38" s="258" t="s">
        <v>35</v>
      </c>
      <c r="C38" s="268" t="s">
        <v>459</v>
      </c>
      <c r="D38" s="269" t="s">
        <v>457</v>
      </c>
      <c r="E38" s="270">
        <v>4</v>
      </c>
      <c r="F38" s="259"/>
      <c r="G38" s="259">
        <f t="shared" si="1"/>
        <v>0</v>
      </c>
    </row>
    <row r="39" spans="1:7" s="248" customFormat="1" ht="30.6">
      <c r="A39" s="289" t="s">
        <v>79</v>
      </c>
      <c r="B39" s="258" t="s">
        <v>35</v>
      </c>
      <c r="C39" s="268" t="s">
        <v>61</v>
      </c>
      <c r="D39" s="269" t="s">
        <v>48</v>
      </c>
      <c r="E39" s="270">
        <v>82</v>
      </c>
      <c r="F39" s="259"/>
      <c r="G39" s="259">
        <f t="shared" si="1"/>
        <v>0</v>
      </c>
    </row>
    <row r="40" spans="1:7" s="248" customFormat="1" ht="30.6">
      <c r="A40" s="289" t="s">
        <v>80</v>
      </c>
      <c r="B40" s="258" t="s">
        <v>35</v>
      </c>
      <c r="C40" s="268" t="s">
        <v>63</v>
      </c>
      <c r="D40" s="269" t="s">
        <v>48</v>
      </c>
      <c r="E40" s="270">
        <v>14</v>
      </c>
      <c r="F40" s="259"/>
      <c r="G40" s="259">
        <f t="shared" si="1"/>
        <v>0</v>
      </c>
    </row>
    <row r="41" spans="1:7" s="248" customFormat="1" ht="20.399999999999999">
      <c r="A41" s="289" t="s">
        <v>82</v>
      </c>
      <c r="B41" s="258" t="s">
        <v>35</v>
      </c>
      <c r="C41" s="268" t="s">
        <v>460</v>
      </c>
      <c r="D41" s="269" t="s">
        <v>48</v>
      </c>
      <c r="E41" s="270">
        <v>13</v>
      </c>
      <c r="F41" s="259"/>
      <c r="G41" s="259">
        <f t="shared" si="1"/>
        <v>0</v>
      </c>
    </row>
    <row r="42" spans="1:7" s="248" customFormat="1" ht="30.6">
      <c r="A42" s="289" t="s">
        <v>258</v>
      </c>
      <c r="B42" s="258" t="s">
        <v>35</v>
      </c>
      <c r="C42" s="268" t="s">
        <v>65</v>
      </c>
      <c r="D42" s="273" t="s">
        <v>48</v>
      </c>
      <c r="E42" s="272">
        <v>8</v>
      </c>
      <c r="F42" s="259"/>
      <c r="G42" s="259">
        <f t="shared" si="1"/>
        <v>0</v>
      </c>
    </row>
    <row r="43" spans="1:7" s="248" customFormat="1" ht="30.6">
      <c r="A43" s="289" t="s">
        <v>259</v>
      </c>
      <c r="B43" s="258" t="s">
        <v>35</v>
      </c>
      <c r="C43" s="268" t="s">
        <v>67</v>
      </c>
      <c r="D43" s="273" t="s">
        <v>48</v>
      </c>
      <c r="E43" s="272">
        <v>3</v>
      </c>
      <c r="F43" s="259"/>
      <c r="G43" s="259">
        <f t="shared" si="1"/>
        <v>0</v>
      </c>
    </row>
    <row r="44" spans="1:7" s="248" customFormat="1" ht="10.199999999999999">
      <c r="A44" s="289" t="s">
        <v>530</v>
      </c>
      <c r="B44" s="258" t="s">
        <v>35</v>
      </c>
      <c r="C44" s="268" t="s">
        <v>461</v>
      </c>
      <c r="D44" s="273" t="s">
        <v>5</v>
      </c>
      <c r="E44" s="272">
        <v>1</v>
      </c>
      <c r="F44" s="259"/>
      <c r="G44" s="259">
        <f t="shared" si="1"/>
        <v>0</v>
      </c>
    </row>
    <row r="45" spans="1:7" s="248" customFormat="1" ht="10.199999999999999">
      <c r="A45" s="289" t="s">
        <v>531</v>
      </c>
      <c r="B45" s="258" t="s">
        <v>35</v>
      </c>
      <c r="C45" s="268" t="s">
        <v>462</v>
      </c>
      <c r="D45" s="273" t="s">
        <v>5</v>
      </c>
      <c r="E45" s="272">
        <v>12</v>
      </c>
      <c r="F45" s="259"/>
      <c r="G45" s="259">
        <f t="shared" si="1"/>
        <v>0</v>
      </c>
    </row>
    <row r="46" spans="1:7" s="248" customFormat="1" ht="10.199999999999999">
      <c r="A46" s="289" t="s">
        <v>532</v>
      </c>
      <c r="B46" s="258" t="s">
        <v>35</v>
      </c>
      <c r="C46" s="268" t="s">
        <v>463</v>
      </c>
      <c r="D46" s="273" t="s">
        <v>5</v>
      </c>
      <c r="E46" s="272">
        <v>14</v>
      </c>
      <c r="F46" s="259"/>
      <c r="G46" s="259">
        <f t="shared" si="1"/>
        <v>0</v>
      </c>
    </row>
    <row r="47" spans="1:7" s="248" customFormat="1" ht="10.199999999999999">
      <c r="A47" s="289" t="s">
        <v>533</v>
      </c>
      <c r="B47" s="258" t="s">
        <v>35</v>
      </c>
      <c r="C47" s="268" t="s">
        <v>464</v>
      </c>
      <c r="D47" s="273" t="s">
        <v>5</v>
      </c>
      <c r="E47" s="272">
        <v>2</v>
      </c>
      <c r="F47" s="259"/>
      <c r="G47" s="259">
        <f t="shared" si="1"/>
        <v>0</v>
      </c>
    </row>
    <row r="48" spans="1:7" s="248" customFormat="1" ht="10.199999999999999">
      <c r="A48" s="289" t="s">
        <v>534</v>
      </c>
      <c r="B48" s="258" t="s">
        <v>35</v>
      </c>
      <c r="C48" s="268" t="s">
        <v>465</v>
      </c>
      <c r="D48" s="273" t="s">
        <v>5</v>
      </c>
      <c r="E48" s="272">
        <v>2</v>
      </c>
      <c r="F48" s="259"/>
      <c r="G48" s="259">
        <f t="shared" si="1"/>
        <v>0</v>
      </c>
    </row>
    <row r="49" spans="1:14" s="248" customFormat="1" ht="20.399999999999999">
      <c r="A49" s="289" t="s">
        <v>535</v>
      </c>
      <c r="B49" s="258" t="s">
        <v>35</v>
      </c>
      <c r="C49" s="274" t="s">
        <v>69</v>
      </c>
      <c r="D49" s="269" t="s">
        <v>70</v>
      </c>
      <c r="E49" s="270">
        <v>1052</v>
      </c>
      <c r="F49" s="259"/>
      <c r="G49" s="259">
        <f t="shared" si="1"/>
        <v>0</v>
      </c>
    </row>
    <row r="50" spans="1:14" s="248" customFormat="1" ht="10.199999999999999">
      <c r="A50" s="289" t="s">
        <v>536</v>
      </c>
      <c r="B50" s="258" t="s">
        <v>35</v>
      </c>
      <c r="C50" s="278" t="s">
        <v>72</v>
      </c>
      <c r="D50" s="271" t="s">
        <v>14</v>
      </c>
      <c r="E50" s="270">
        <v>16</v>
      </c>
      <c r="F50" s="259"/>
      <c r="G50" s="259">
        <f t="shared" si="1"/>
        <v>0</v>
      </c>
    </row>
    <row r="51" spans="1:14" s="248" customFormat="1" ht="10.199999999999999">
      <c r="A51" s="289" t="s">
        <v>537</v>
      </c>
      <c r="B51" s="258" t="s">
        <v>35</v>
      </c>
      <c r="C51" s="278" t="s">
        <v>74</v>
      </c>
      <c r="D51" s="271" t="s">
        <v>14</v>
      </c>
      <c r="E51" s="270">
        <v>2</v>
      </c>
      <c r="F51" s="259"/>
      <c r="G51" s="259">
        <f t="shared" si="1"/>
        <v>0</v>
      </c>
    </row>
    <row r="52" spans="1:14" s="248" customFormat="1" ht="20.399999999999999">
      <c r="A52" s="289" t="s">
        <v>538</v>
      </c>
      <c r="B52" s="258" t="s">
        <v>35</v>
      </c>
      <c r="C52" s="277" t="s">
        <v>78</v>
      </c>
      <c r="D52" s="271" t="s">
        <v>14</v>
      </c>
      <c r="E52" s="270">
        <v>3</v>
      </c>
      <c r="F52" s="259"/>
      <c r="G52" s="259">
        <f t="shared" si="1"/>
        <v>0</v>
      </c>
    </row>
    <row r="53" spans="1:14" s="248" customFormat="1" ht="20.399999999999999">
      <c r="A53" s="289" t="s">
        <v>539</v>
      </c>
      <c r="B53" s="258" t="s">
        <v>35</v>
      </c>
      <c r="C53" s="277" t="s">
        <v>556</v>
      </c>
      <c r="D53" s="271" t="s">
        <v>14</v>
      </c>
      <c r="E53" s="270">
        <v>5</v>
      </c>
      <c r="F53" s="259"/>
      <c r="G53" s="259">
        <f t="shared" si="1"/>
        <v>0</v>
      </c>
      <c r="H53" s="264"/>
    </row>
    <row r="54" spans="1:14" s="248" customFormat="1" ht="20.399999999999999">
      <c r="A54" s="289" t="s">
        <v>540</v>
      </c>
      <c r="B54" s="258" t="s">
        <v>35</v>
      </c>
      <c r="C54" s="277" t="s">
        <v>557</v>
      </c>
      <c r="D54" s="271" t="s">
        <v>14</v>
      </c>
      <c r="E54" s="270">
        <v>1</v>
      </c>
      <c r="F54" s="259"/>
      <c r="G54" s="259">
        <f t="shared" si="1"/>
        <v>0</v>
      </c>
    </row>
    <row r="55" spans="1:14" s="248" customFormat="1" ht="10.199999999999999">
      <c r="A55" s="289" t="s">
        <v>541</v>
      </c>
      <c r="B55" s="258" t="s">
        <v>35</v>
      </c>
      <c r="C55" s="277" t="s">
        <v>466</v>
      </c>
      <c r="D55" s="271" t="s">
        <v>14</v>
      </c>
      <c r="E55" s="270">
        <v>2</v>
      </c>
      <c r="F55" s="259"/>
      <c r="G55" s="259">
        <f t="shared" si="1"/>
        <v>0</v>
      </c>
    </row>
    <row r="56" spans="1:14" s="248" customFormat="1" ht="20.399999999999999">
      <c r="A56" s="289" t="s">
        <v>542</v>
      </c>
      <c r="B56" s="258" t="s">
        <v>35</v>
      </c>
      <c r="C56" s="277" t="s">
        <v>81</v>
      </c>
      <c r="D56" s="271" t="s">
        <v>14</v>
      </c>
      <c r="E56" s="270">
        <v>6</v>
      </c>
      <c r="F56" s="259"/>
      <c r="G56" s="259">
        <f t="shared" si="1"/>
        <v>0</v>
      </c>
      <c r="N56" s="275"/>
    </row>
    <row r="57" spans="1:14" s="248" customFormat="1" ht="21" thickBot="1">
      <c r="A57" s="289" t="s">
        <v>558</v>
      </c>
      <c r="B57" s="258" t="s">
        <v>35</v>
      </c>
      <c r="C57" s="277" t="s">
        <v>83</v>
      </c>
      <c r="D57" s="269" t="s">
        <v>6</v>
      </c>
      <c r="E57" s="270">
        <f>98</f>
        <v>98</v>
      </c>
      <c r="F57" s="259"/>
      <c r="G57" s="259">
        <f t="shared" si="1"/>
        <v>0</v>
      </c>
      <c r="N57" s="275"/>
    </row>
    <row r="58" spans="1:14" s="248" customFormat="1" ht="15.75" customHeight="1" thickBot="1">
      <c r="A58" s="352" t="s">
        <v>663</v>
      </c>
      <c r="B58" s="352"/>
      <c r="C58" s="352"/>
      <c r="D58" s="352"/>
      <c r="E58" s="352"/>
      <c r="F58" s="291"/>
      <c r="G58" s="295">
        <f>SUM(G23:G57)</f>
        <v>0</v>
      </c>
      <c r="N58" s="275"/>
    </row>
    <row r="59" spans="1:14" s="248" customFormat="1" ht="10.199999999999999">
      <c r="A59" s="263" t="s">
        <v>482</v>
      </c>
      <c r="B59" s="256"/>
      <c r="C59" s="362" t="s">
        <v>543</v>
      </c>
      <c r="D59" s="362"/>
      <c r="E59" s="288"/>
      <c r="F59" s="262"/>
      <c r="G59" s="262"/>
      <c r="N59" s="275"/>
    </row>
    <row r="60" spans="1:14" s="248" customFormat="1" ht="10.199999999999999">
      <c r="A60" s="289" t="s">
        <v>84</v>
      </c>
      <c r="B60" s="258" t="s">
        <v>35</v>
      </c>
      <c r="C60" s="276" t="s">
        <v>467</v>
      </c>
      <c r="D60" s="269" t="s">
        <v>1</v>
      </c>
      <c r="E60" s="270">
        <v>0.48</v>
      </c>
      <c r="F60" s="259"/>
      <c r="G60" s="259">
        <f t="shared" ref="G60:G64" si="2">E60*F60</f>
        <v>0</v>
      </c>
      <c r="N60" s="275"/>
    </row>
    <row r="61" spans="1:14" s="248" customFormat="1" ht="20.399999999999999">
      <c r="A61" s="289" t="s">
        <v>85</v>
      </c>
      <c r="B61" s="258" t="s">
        <v>35</v>
      </c>
      <c r="C61" s="276" t="s">
        <v>655</v>
      </c>
      <c r="D61" s="269" t="s">
        <v>1</v>
      </c>
      <c r="E61" s="270">
        <v>4.7</v>
      </c>
      <c r="F61" s="259"/>
      <c r="G61" s="259">
        <f t="shared" si="2"/>
        <v>0</v>
      </c>
      <c r="N61" s="275"/>
    </row>
    <row r="62" spans="1:14" s="264" customFormat="1" ht="20.399999999999999">
      <c r="A62" s="289" t="s">
        <v>86</v>
      </c>
      <c r="B62" s="258" t="s">
        <v>35</v>
      </c>
      <c r="C62" s="276" t="s">
        <v>87</v>
      </c>
      <c r="D62" s="269" t="s">
        <v>1</v>
      </c>
      <c r="E62" s="270">
        <v>7.4</v>
      </c>
      <c r="F62" s="259"/>
      <c r="G62" s="259">
        <f t="shared" si="2"/>
        <v>0</v>
      </c>
      <c r="N62" s="275"/>
    </row>
    <row r="63" spans="1:14" s="264" customFormat="1" ht="20.399999999999999">
      <c r="A63" s="289" t="s">
        <v>88</v>
      </c>
      <c r="B63" s="258" t="s">
        <v>35</v>
      </c>
      <c r="C63" s="276" t="s">
        <v>468</v>
      </c>
      <c r="D63" s="269" t="s">
        <v>89</v>
      </c>
      <c r="E63" s="270">
        <v>16</v>
      </c>
      <c r="F63" s="259"/>
      <c r="G63" s="259">
        <f t="shared" si="2"/>
        <v>0</v>
      </c>
      <c r="N63" s="275"/>
    </row>
    <row r="64" spans="1:14" s="264" customFormat="1" ht="21" thickBot="1">
      <c r="A64" s="289" t="s">
        <v>544</v>
      </c>
      <c r="B64" s="258" t="s">
        <v>35</v>
      </c>
      <c r="C64" s="276" t="s">
        <v>469</v>
      </c>
      <c r="D64" s="269" t="s">
        <v>89</v>
      </c>
      <c r="E64" s="270">
        <v>3</v>
      </c>
      <c r="F64" s="259"/>
      <c r="G64" s="259">
        <f t="shared" si="2"/>
        <v>0</v>
      </c>
      <c r="N64" s="275"/>
    </row>
    <row r="65" spans="1:14" s="264" customFormat="1" ht="15.75" customHeight="1" thickBot="1">
      <c r="A65" s="352" t="s">
        <v>662</v>
      </c>
      <c r="B65" s="352"/>
      <c r="C65" s="352"/>
      <c r="D65" s="352"/>
      <c r="E65" s="352"/>
      <c r="F65" s="291"/>
      <c r="G65" s="295">
        <f>SUM(G60:G64)</f>
        <v>0</v>
      </c>
      <c r="N65" s="275"/>
    </row>
    <row r="66" spans="1:14" s="248" customFormat="1" ht="10.199999999999999">
      <c r="A66" s="263" t="s">
        <v>436</v>
      </c>
      <c r="B66" s="256"/>
      <c r="C66" s="362" t="s">
        <v>545</v>
      </c>
      <c r="D66" s="362"/>
      <c r="E66" s="288"/>
      <c r="F66" s="262"/>
      <c r="G66" s="262"/>
      <c r="H66" s="264"/>
      <c r="N66" s="275"/>
    </row>
    <row r="67" spans="1:14" s="248" customFormat="1" ht="10.199999999999999">
      <c r="A67" s="289" t="s">
        <v>90</v>
      </c>
      <c r="B67" s="258" t="s">
        <v>35</v>
      </c>
      <c r="C67" s="277" t="s">
        <v>91</v>
      </c>
      <c r="D67" s="269" t="s">
        <v>14</v>
      </c>
      <c r="E67" s="270">
        <v>98</v>
      </c>
      <c r="F67" s="259"/>
      <c r="G67" s="259">
        <f t="shared" ref="G67:G81" si="3">E67*F67</f>
        <v>0</v>
      </c>
      <c r="H67" s="264"/>
      <c r="N67" s="275"/>
    </row>
    <row r="68" spans="1:14" s="248" customFormat="1" ht="20.399999999999999">
      <c r="A68" s="289" t="s">
        <v>92</v>
      </c>
      <c r="B68" s="258" t="s">
        <v>35</v>
      </c>
      <c r="C68" s="277" t="s">
        <v>656</v>
      </c>
      <c r="D68" s="269" t="s">
        <v>1</v>
      </c>
      <c r="E68" s="270">
        <v>0.82</v>
      </c>
      <c r="F68" s="259"/>
      <c r="G68" s="259">
        <f t="shared" si="3"/>
        <v>0</v>
      </c>
      <c r="N68" s="275"/>
    </row>
    <row r="69" spans="1:14" s="264" customFormat="1" ht="10.199999999999999">
      <c r="A69" s="289" t="s">
        <v>93</v>
      </c>
      <c r="B69" s="258" t="s">
        <v>35</v>
      </c>
      <c r="C69" s="277" t="s">
        <v>94</v>
      </c>
      <c r="D69" s="269" t="s">
        <v>95</v>
      </c>
      <c r="E69" s="270">
        <v>103</v>
      </c>
      <c r="F69" s="259"/>
      <c r="G69" s="259">
        <f t="shared" si="3"/>
        <v>0</v>
      </c>
      <c r="N69" s="275"/>
    </row>
    <row r="70" spans="1:14" s="248" customFormat="1" ht="10.199999999999999">
      <c r="A70" s="289" t="s">
        <v>96</v>
      </c>
      <c r="B70" s="258" t="s">
        <v>35</v>
      </c>
      <c r="C70" s="277" t="s">
        <v>470</v>
      </c>
      <c r="D70" s="269" t="s">
        <v>471</v>
      </c>
      <c r="E70" s="270">
        <v>95</v>
      </c>
      <c r="F70" s="259"/>
      <c r="G70" s="259">
        <f t="shared" si="3"/>
        <v>0</v>
      </c>
      <c r="N70" s="275"/>
    </row>
    <row r="71" spans="1:14" s="248" customFormat="1" ht="20.399999999999999">
      <c r="A71" s="289" t="s">
        <v>97</v>
      </c>
      <c r="B71" s="258" t="s">
        <v>35</v>
      </c>
      <c r="C71" s="277" t="s">
        <v>657</v>
      </c>
      <c r="D71" s="269" t="s">
        <v>1</v>
      </c>
      <c r="E71" s="270">
        <v>4</v>
      </c>
      <c r="F71" s="259"/>
      <c r="G71" s="259">
        <f t="shared" si="3"/>
        <v>0</v>
      </c>
      <c r="N71" s="275"/>
    </row>
    <row r="72" spans="1:14" s="248" customFormat="1" ht="20.399999999999999">
      <c r="A72" s="289" t="s">
        <v>99</v>
      </c>
      <c r="B72" s="258" t="s">
        <v>35</v>
      </c>
      <c r="C72" s="276" t="s">
        <v>98</v>
      </c>
      <c r="D72" s="269" t="s">
        <v>1</v>
      </c>
      <c r="E72" s="270">
        <v>0.08</v>
      </c>
      <c r="F72" s="259"/>
      <c r="G72" s="259">
        <f t="shared" si="3"/>
        <v>0</v>
      </c>
    </row>
    <row r="73" spans="1:14" s="279" customFormat="1" ht="10.199999999999999">
      <c r="A73" s="289" t="s">
        <v>101</v>
      </c>
      <c r="B73" s="258" t="s">
        <v>35</v>
      </c>
      <c r="C73" s="278" t="s">
        <v>100</v>
      </c>
      <c r="D73" s="271" t="s">
        <v>1</v>
      </c>
      <c r="E73" s="270">
        <v>0.08</v>
      </c>
      <c r="F73" s="259"/>
      <c r="G73" s="259">
        <f t="shared" si="3"/>
        <v>0</v>
      </c>
    </row>
    <row r="74" spans="1:14" s="248" customFormat="1" ht="20.399999999999999">
      <c r="A74" s="289" t="s">
        <v>102</v>
      </c>
      <c r="B74" s="258" t="s">
        <v>35</v>
      </c>
      <c r="C74" s="277" t="s">
        <v>658</v>
      </c>
      <c r="D74" s="269" t="s">
        <v>1</v>
      </c>
      <c r="E74" s="270">
        <v>0.08</v>
      </c>
      <c r="F74" s="259"/>
      <c r="G74" s="259">
        <f t="shared" si="3"/>
        <v>0</v>
      </c>
    </row>
    <row r="75" spans="1:14" s="248" customFormat="1" ht="10.199999999999999">
      <c r="A75" s="289" t="s">
        <v>105</v>
      </c>
      <c r="B75" s="258" t="s">
        <v>35</v>
      </c>
      <c r="C75" s="277" t="s">
        <v>103</v>
      </c>
      <c r="D75" s="269" t="s">
        <v>104</v>
      </c>
      <c r="E75" s="270">
        <v>19</v>
      </c>
      <c r="F75" s="259"/>
      <c r="G75" s="259">
        <f t="shared" si="3"/>
        <v>0</v>
      </c>
      <c r="H75" s="264"/>
    </row>
    <row r="76" spans="1:14" s="248" customFormat="1" ht="10.199999999999999">
      <c r="A76" s="289" t="s">
        <v>546</v>
      </c>
      <c r="B76" s="258" t="s">
        <v>35</v>
      </c>
      <c r="C76" s="277" t="s">
        <v>472</v>
      </c>
      <c r="D76" s="269" t="s">
        <v>5</v>
      </c>
      <c r="E76" s="270">
        <v>4</v>
      </c>
      <c r="F76" s="259"/>
      <c r="G76" s="259">
        <f t="shared" si="3"/>
        <v>0</v>
      </c>
    </row>
    <row r="77" spans="1:14" s="248" customFormat="1" ht="20.399999999999999">
      <c r="A77" s="289" t="s">
        <v>547</v>
      </c>
      <c r="B77" s="258" t="s">
        <v>35</v>
      </c>
      <c r="C77" s="277" t="s">
        <v>13</v>
      </c>
      <c r="D77" s="269" t="s">
        <v>14</v>
      </c>
      <c r="E77" s="270">
        <v>9</v>
      </c>
      <c r="F77" s="259"/>
      <c r="G77" s="259">
        <f t="shared" si="3"/>
        <v>0</v>
      </c>
    </row>
    <row r="78" spans="1:14" s="248" customFormat="1" ht="10.199999999999999">
      <c r="A78" s="289" t="s">
        <v>548</v>
      </c>
      <c r="B78" s="280" t="s">
        <v>35</v>
      </c>
      <c r="C78" s="277" t="s">
        <v>549</v>
      </c>
      <c r="D78" s="269" t="s">
        <v>5</v>
      </c>
      <c r="E78" s="270">
        <v>12</v>
      </c>
      <c r="F78" s="259"/>
      <c r="G78" s="259">
        <f t="shared" si="3"/>
        <v>0</v>
      </c>
    </row>
    <row r="79" spans="1:14" s="248" customFormat="1" ht="10.199999999999999">
      <c r="A79" s="289" t="s">
        <v>550</v>
      </c>
      <c r="B79" s="280" t="s">
        <v>35</v>
      </c>
      <c r="C79" s="277" t="s">
        <v>551</v>
      </c>
      <c r="D79" s="269" t="s">
        <v>5</v>
      </c>
      <c r="E79" s="270">
        <v>1</v>
      </c>
      <c r="F79" s="259"/>
      <c r="G79" s="259">
        <f t="shared" si="3"/>
        <v>0</v>
      </c>
    </row>
    <row r="80" spans="1:14" s="248" customFormat="1" ht="10.199999999999999">
      <c r="A80" s="289" t="s">
        <v>552</v>
      </c>
      <c r="B80" s="280" t="s">
        <v>35</v>
      </c>
      <c r="C80" s="277" t="s">
        <v>553</v>
      </c>
      <c r="D80" s="269" t="s">
        <v>5</v>
      </c>
      <c r="E80" s="270">
        <v>3</v>
      </c>
      <c r="F80" s="259"/>
      <c r="G80" s="259">
        <f t="shared" si="3"/>
        <v>0</v>
      </c>
    </row>
    <row r="81" spans="1:14" s="248" customFormat="1" ht="10.8" thickBot="1">
      <c r="A81" s="289" t="s">
        <v>554</v>
      </c>
      <c r="B81" s="280" t="s">
        <v>35</v>
      </c>
      <c r="C81" s="277" t="s">
        <v>555</v>
      </c>
      <c r="D81" s="269" t="s">
        <v>5</v>
      </c>
      <c r="E81" s="270">
        <v>13</v>
      </c>
      <c r="F81" s="259"/>
      <c r="G81" s="259">
        <f t="shared" si="3"/>
        <v>0</v>
      </c>
    </row>
    <row r="82" spans="1:14" s="248" customFormat="1" ht="13.5" customHeight="1" thickBot="1">
      <c r="A82" s="352" t="s">
        <v>661</v>
      </c>
      <c r="B82" s="352"/>
      <c r="C82" s="352"/>
      <c r="D82" s="352"/>
      <c r="E82" s="352"/>
      <c r="F82" s="291"/>
      <c r="G82" s="295">
        <f>SUM(G67:G81)</f>
        <v>0</v>
      </c>
    </row>
    <row r="83" spans="1:14" s="248" customFormat="1" ht="10.8" thickBot="1">
      <c r="A83" s="292"/>
      <c r="B83" s="293"/>
      <c r="C83" s="294"/>
      <c r="D83" s="294"/>
      <c r="E83" s="294"/>
      <c r="F83" s="281"/>
      <c r="G83" s="281"/>
    </row>
    <row r="84" spans="1:14" s="248" customFormat="1" ht="12.75" customHeight="1" thickBot="1">
      <c r="A84" s="353" t="s">
        <v>660</v>
      </c>
      <c r="B84" s="354"/>
      <c r="C84" s="354"/>
      <c r="D84" s="354"/>
      <c r="E84" s="354"/>
      <c r="G84" s="296">
        <f>G11+G21+G58+G65+G82</f>
        <v>0</v>
      </c>
    </row>
    <row r="85" spans="1:14" ht="12.75" customHeight="1">
      <c r="A85" s="194"/>
      <c r="B85" s="195"/>
      <c r="C85" s="196"/>
      <c r="D85" s="196"/>
      <c r="E85" s="196"/>
      <c r="F85" s="197"/>
      <c r="G85" s="240"/>
      <c r="J85" s="198"/>
      <c r="K85" s="198"/>
      <c r="L85" s="198"/>
      <c r="M85" s="198"/>
      <c r="N85" s="198"/>
    </row>
    <row r="86" spans="1:14" ht="12.75" customHeight="1">
      <c r="A86" s="369"/>
      <c r="B86" s="370"/>
      <c r="C86" s="370"/>
      <c r="D86" s="370"/>
      <c r="E86" s="370"/>
      <c r="F86" s="371"/>
      <c r="G86" s="229"/>
      <c r="J86" s="198"/>
      <c r="K86" s="198"/>
      <c r="L86" s="198"/>
      <c r="M86" s="198"/>
      <c r="N86" s="198"/>
    </row>
    <row r="87" spans="1:14" ht="12.75" customHeight="1">
      <c r="A87" s="363"/>
      <c r="B87" s="364"/>
      <c r="C87" s="364"/>
      <c r="D87" s="364"/>
      <c r="E87" s="364"/>
      <c r="F87" s="365"/>
      <c r="G87" s="241"/>
    </row>
    <row r="88" spans="1:14" ht="12.75" customHeight="1">
      <c r="A88" s="366"/>
      <c r="B88" s="367"/>
      <c r="C88" s="367"/>
      <c r="D88" s="367"/>
      <c r="E88" s="367"/>
      <c r="F88" s="368"/>
      <c r="G88" s="242"/>
    </row>
    <row r="89" spans="1:14">
      <c r="A89" s="236"/>
      <c r="B89" s="237"/>
      <c r="C89" s="237"/>
      <c r="D89" s="236"/>
      <c r="E89" s="237"/>
      <c r="F89" s="238"/>
      <c r="G89" s="238"/>
    </row>
    <row r="90" spans="1:14">
      <c r="A90" s="236"/>
      <c r="B90" s="237"/>
      <c r="C90" s="237"/>
      <c r="D90" s="236"/>
      <c r="E90" s="237"/>
      <c r="F90" s="238"/>
      <c r="G90" s="238"/>
    </row>
    <row r="91" spans="1:14">
      <c r="B91" s="193"/>
      <c r="C91" s="193"/>
      <c r="D91" s="191"/>
      <c r="E91" s="193"/>
      <c r="F91" s="199"/>
      <c r="G91" s="199"/>
    </row>
  </sheetData>
  <mergeCells count="17">
    <mergeCell ref="A87:F87"/>
    <mergeCell ref="A88:F88"/>
    <mergeCell ref="A86:F86"/>
    <mergeCell ref="C59:D59"/>
    <mergeCell ref="C66:D66"/>
    <mergeCell ref="A65:E65"/>
    <mergeCell ref="A82:E82"/>
    <mergeCell ref="A84:E84"/>
    <mergeCell ref="C2:E2"/>
    <mergeCell ref="C3:E3"/>
    <mergeCell ref="A8:F8"/>
    <mergeCell ref="C9:D9"/>
    <mergeCell ref="A11:C11"/>
    <mergeCell ref="C12:D12"/>
    <mergeCell ref="C22:D22"/>
    <mergeCell ref="A21:E21"/>
    <mergeCell ref="A58:E58"/>
  </mergeCells>
  <pageMargins left="0.7" right="0.7" top="0.75" bottom="0.75" header="0.3" footer="0.3"/>
  <pageSetup paperSize="9" scale="83" fitToHeight="0" orientation="portrait" r:id="rId1"/>
  <rowBreaks count="2" manualBreakCount="2">
    <brk id="23" max="6" man="1"/>
    <brk id="69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99"/>
  <sheetViews>
    <sheetView view="pageBreakPreview" topLeftCell="A109" zoomScaleNormal="100" zoomScaleSheetLayoutView="100" workbookViewId="0">
      <selection activeCell="G124" sqref="G124"/>
    </sheetView>
  </sheetViews>
  <sheetFormatPr defaultColWidth="8.88671875" defaultRowHeight="14.4"/>
  <cols>
    <col min="1" max="1" width="7.6640625" style="111" customWidth="1"/>
    <col min="2" max="2" width="8.5546875" style="111" customWidth="1"/>
    <col min="3" max="3" width="41.6640625" style="111" customWidth="1"/>
    <col min="4" max="4" width="9.6640625" style="111" customWidth="1"/>
    <col min="5" max="5" width="7.6640625" style="111" customWidth="1"/>
    <col min="6" max="7" width="11.6640625" style="111" customWidth="1"/>
    <col min="8" max="16384" width="8.88671875" style="111"/>
  </cols>
  <sheetData>
    <row r="1" spans="1:7">
      <c r="A1" s="171"/>
      <c r="B1" s="171"/>
      <c r="C1" s="175"/>
      <c r="D1" s="175"/>
      <c r="E1" s="175"/>
      <c r="F1" s="175"/>
      <c r="G1" s="175"/>
    </row>
    <row r="2" spans="1:7">
      <c r="A2" s="171"/>
      <c r="B2" s="171"/>
      <c r="C2" s="171"/>
      <c r="D2" s="171"/>
      <c r="E2" s="171"/>
      <c r="F2" s="170"/>
      <c r="G2" s="170"/>
    </row>
    <row r="3" spans="1:7" ht="15.6">
      <c r="A3" s="332" t="s">
        <v>668</v>
      </c>
      <c r="B3" s="332"/>
      <c r="C3" s="332"/>
      <c r="D3" s="332"/>
      <c r="E3" s="332"/>
      <c r="F3" s="332"/>
      <c r="G3" s="332"/>
    </row>
    <row r="5" spans="1:7" ht="15.6">
      <c r="A5" s="332" t="s">
        <v>498</v>
      </c>
      <c r="B5" s="332"/>
      <c r="C5" s="332"/>
      <c r="D5" s="332"/>
      <c r="E5" s="332"/>
      <c r="F5" s="332"/>
      <c r="G5" s="332"/>
    </row>
    <row r="6" spans="1:7" ht="15.6">
      <c r="A6" s="172"/>
      <c r="B6" s="172"/>
      <c r="C6" s="172"/>
      <c r="D6" s="172"/>
      <c r="E6" s="172"/>
      <c r="F6" s="172"/>
      <c r="G6" s="172"/>
    </row>
    <row r="7" spans="1:7" ht="15.6">
      <c r="A7" s="172"/>
      <c r="B7" s="332" t="s">
        <v>507</v>
      </c>
      <c r="C7" s="332"/>
      <c r="D7" s="332"/>
      <c r="E7" s="332"/>
      <c r="F7" s="332"/>
      <c r="G7" s="172"/>
    </row>
    <row r="8" spans="1:7" ht="15" thickBot="1">
      <c r="A8" s="398" t="s">
        <v>155</v>
      </c>
      <c r="B8" s="398"/>
      <c r="C8" s="398"/>
      <c r="D8" s="186"/>
      <c r="E8" s="186"/>
      <c r="F8" s="187"/>
      <c r="G8" s="187"/>
    </row>
    <row r="9" spans="1:7" ht="27.6">
      <c r="A9" s="176" t="s">
        <v>9</v>
      </c>
      <c r="B9" s="173" t="s">
        <v>16</v>
      </c>
      <c r="C9" s="177" t="s">
        <v>10</v>
      </c>
      <c r="D9" s="177" t="s">
        <v>17</v>
      </c>
      <c r="E9" s="177" t="s">
        <v>0</v>
      </c>
      <c r="F9" s="173" t="s">
        <v>19</v>
      </c>
      <c r="G9" s="174" t="s">
        <v>20</v>
      </c>
    </row>
    <row r="10" spans="1:7">
      <c r="A10" s="167">
        <v>1</v>
      </c>
      <c r="B10" s="169">
        <v>2</v>
      </c>
      <c r="C10" s="169">
        <v>3</v>
      </c>
      <c r="D10" s="169">
        <v>4</v>
      </c>
      <c r="E10" s="169">
        <v>5</v>
      </c>
      <c r="F10" s="169">
        <v>6</v>
      </c>
      <c r="G10" s="178">
        <v>7</v>
      </c>
    </row>
    <row r="11" spans="1:7">
      <c r="A11" s="340"/>
      <c r="B11" s="341"/>
      <c r="C11" s="341"/>
      <c r="D11" s="341"/>
      <c r="E11" s="341"/>
      <c r="F11" s="341"/>
      <c r="G11" s="342"/>
    </row>
    <row r="12" spans="1:7">
      <c r="A12" s="179" t="s">
        <v>327</v>
      </c>
      <c r="B12" s="399" t="s">
        <v>3</v>
      </c>
      <c r="C12" s="400"/>
      <c r="D12" s="400"/>
      <c r="E12" s="400"/>
      <c r="F12" s="400"/>
      <c r="G12" s="401"/>
    </row>
    <row r="13" spans="1:7" ht="21.75" customHeight="1">
      <c r="A13" s="385" t="s">
        <v>328</v>
      </c>
      <c r="B13" s="385" t="s">
        <v>260</v>
      </c>
      <c r="C13" s="397" t="s">
        <v>561</v>
      </c>
      <c r="D13" s="388" t="s">
        <v>8</v>
      </c>
      <c r="E13" s="412">
        <v>44</v>
      </c>
      <c r="F13" s="388"/>
      <c r="G13" s="389">
        <f>E13*F13</f>
        <v>0</v>
      </c>
    </row>
    <row r="14" spans="1:7" ht="21.75" customHeight="1">
      <c r="A14" s="385"/>
      <c r="B14" s="385"/>
      <c r="C14" s="397"/>
      <c r="D14" s="388"/>
      <c r="E14" s="412"/>
      <c r="F14" s="388"/>
      <c r="G14" s="389"/>
    </row>
    <row r="15" spans="1:7" ht="21.75" customHeight="1">
      <c r="A15" s="402" t="s">
        <v>329</v>
      </c>
      <c r="B15" s="385" t="s">
        <v>260</v>
      </c>
      <c r="C15" s="397" t="s">
        <v>567</v>
      </c>
      <c r="D15" s="388" t="s">
        <v>8</v>
      </c>
      <c r="E15" s="412">
        <v>130</v>
      </c>
      <c r="F15" s="388"/>
      <c r="G15" s="389">
        <f t="shared" ref="G15" si="0">E15*F15</f>
        <v>0</v>
      </c>
    </row>
    <row r="16" spans="1:7" ht="21.75" customHeight="1">
      <c r="A16" s="403"/>
      <c r="B16" s="385"/>
      <c r="C16" s="397"/>
      <c r="D16" s="388"/>
      <c r="E16" s="412"/>
      <c r="F16" s="388"/>
      <c r="G16" s="389"/>
    </row>
    <row r="17" spans="1:7" ht="21.75" customHeight="1">
      <c r="A17" s="402" t="s">
        <v>330</v>
      </c>
      <c r="B17" s="402" t="s">
        <v>260</v>
      </c>
      <c r="C17" s="423" t="s">
        <v>566</v>
      </c>
      <c r="D17" s="417" t="s">
        <v>8</v>
      </c>
      <c r="E17" s="425">
        <v>61</v>
      </c>
      <c r="F17" s="417"/>
      <c r="G17" s="389">
        <f t="shared" ref="G17" si="1">E17*F17</f>
        <v>0</v>
      </c>
    </row>
    <row r="18" spans="1:7" ht="21.75" customHeight="1">
      <c r="A18" s="403"/>
      <c r="B18" s="403"/>
      <c r="C18" s="424"/>
      <c r="D18" s="418"/>
      <c r="E18" s="426"/>
      <c r="F18" s="418"/>
      <c r="G18" s="389"/>
    </row>
    <row r="19" spans="1:7" ht="21.75" customHeight="1">
      <c r="A19" s="385" t="s">
        <v>331</v>
      </c>
      <c r="B19" s="385" t="s">
        <v>260</v>
      </c>
      <c r="C19" s="397" t="s">
        <v>110</v>
      </c>
      <c r="D19" s="388" t="s">
        <v>6</v>
      </c>
      <c r="E19" s="412">
        <v>16</v>
      </c>
      <c r="F19" s="388"/>
      <c r="G19" s="389">
        <f t="shared" ref="G19" si="2">E19*F19</f>
        <v>0</v>
      </c>
    </row>
    <row r="20" spans="1:7" ht="21.75" customHeight="1">
      <c r="A20" s="385"/>
      <c r="B20" s="385"/>
      <c r="C20" s="397"/>
      <c r="D20" s="388"/>
      <c r="E20" s="412"/>
      <c r="F20" s="388"/>
      <c r="G20" s="389"/>
    </row>
    <row r="21" spans="1:7" ht="21.75" customHeight="1">
      <c r="A21" s="385" t="s">
        <v>332</v>
      </c>
      <c r="B21" s="385" t="s">
        <v>260</v>
      </c>
      <c r="C21" s="397" t="s">
        <v>111</v>
      </c>
      <c r="D21" s="388" t="s">
        <v>6</v>
      </c>
      <c r="E21" s="412">
        <v>7</v>
      </c>
      <c r="F21" s="388"/>
      <c r="G21" s="389">
        <f t="shared" ref="G21" si="3">E21*F21</f>
        <v>0</v>
      </c>
    </row>
    <row r="22" spans="1:7" ht="21.75" customHeight="1">
      <c r="A22" s="385"/>
      <c r="B22" s="385"/>
      <c r="C22" s="397"/>
      <c r="D22" s="388"/>
      <c r="E22" s="412"/>
      <c r="F22" s="388"/>
      <c r="G22" s="389"/>
    </row>
    <row r="23" spans="1:7" ht="21.75" customHeight="1">
      <c r="A23" s="385" t="s">
        <v>333</v>
      </c>
      <c r="B23" s="385" t="s">
        <v>260</v>
      </c>
      <c r="C23" s="397" t="s">
        <v>112</v>
      </c>
      <c r="D23" s="388" t="s">
        <v>8</v>
      </c>
      <c r="E23" s="388">
        <v>1674</v>
      </c>
      <c r="F23" s="388"/>
      <c r="G23" s="389">
        <f t="shared" ref="G23" si="4">E23*F23</f>
        <v>0</v>
      </c>
    </row>
    <row r="24" spans="1:7" ht="21.75" customHeight="1">
      <c r="A24" s="385"/>
      <c r="B24" s="385"/>
      <c r="C24" s="397"/>
      <c r="D24" s="388"/>
      <c r="E24" s="388"/>
      <c r="F24" s="388"/>
      <c r="G24" s="389"/>
    </row>
    <row r="25" spans="1:7" ht="21.75" customHeight="1">
      <c r="A25" s="385" t="s">
        <v>334</v>
      </c>
      <c r="B25" s="385" t="s">
        <v>260</v>
      </c>
      <c r="C25" s="397" t="s">
        <v>113</v>
      </c>
      <c r="D25" s="388" t="s">
        <v>2</v>
      </c>
      <c r="E25" s="388">
        <v>169</v>
      </c>
      <c r="F25" s="388"/>
      <c r="G25" s="389">
        <f t="shared" ref="G25" si="5">E25*F25</f>
        <v>0</v>
      </c>
    </row>
    <row r="26" spans="1:7" ht="21.75" customHeight="1">
      <c r="A26" s="385"/>
      <c r="B26" s="385"/>
      <c r="C26" s="397"/>
      <c r="D26" s="388"/>
      <c r="E26" s="388"/>
      <c r="F26" s="388"/>
      <c r="G26" s="389"/>
    </row>
    <row r="27" spans="1:7" ht="21.75" customHeight="1">
      <c r="A27" s="385" t="s">
        <v>335</v>
      </c>
      <c r="B27" s="385" t="s">
        <v>260</v>
      </c>
      <c r="C27" s="397" t="s">
        <v>114</v>
      </c>
      <c r="D27" s="388" t="s">
        <v>8</v>
      </c>
      <c r="E27" s="388">
        <v>1674</v>
      </c>
      <c r="F27" s="388"/>
      <c r="G27" s="389">
        <f t="shared" ref="G27" si="6">E27*F27</f>
        <v>0</v>
      </c>
    </row>
    <row r="28" spans="1:7" ht="21.75" customHeight="1">
      <c r="A28" s="385"/>
      <c r="B28" s="385"/>
      <c r="C28" s="397"/>
      <c r="D28" s="388"/>
      <c r="E28" s="388"/>
      <c r="F28" s="388"/>
      <c r="G28" s="389"/>
    </row>
    <row r="29" spans="1:7" ht="21.75" customHeight="1">
      <c r="A29" s="385" t="s">
        <v>336</v>
      </c>
      <c r="B29" s="385" t="s">
        <v>260</v>
      </c>
      <c r="C29" s="397" t="s">
        <v>115</v>
      </c>
      <c r="D29" s="388" t="s">
        <v>2</v>
      </c>
      <c r="E29" s="388">
        <v>3</v>
      </c>
      <c r="F29" s="388"/>
      <c r="G29" s="389">
        <f t="shared" ref="G29" si="7">E29*F29</f>
        <v>0</v>
      </c>
    </row>
    <row r="30" spans="1:7" ht="21.75" customHeight="1">
      <c r="A30" s="385"/>
      <c r="B30" s="385"/>
      <c r="C30" s="397"/>
      <c r="D30" s="388"/>
      <c r="E30" s="388"/>
      <c r="F30" s="388"/>
      <c r="G30" s="389"/>
    </row>
    <row r="31" spans="1:7" ht="21.75" customHeight="1">
      <c r="A31" s="385" t="s">
        <v>565</v>
      </c>
      <c r="B31" s="385" t="s">
        <v>260</v>
      </c>
      <c r="C31" s="397" t="s">
        <v>116</v>
      </c>
      <c r="D31" s="388" t="s">
        <v>2</v>
      </c>
      <c r="E31" s="388">
        <v>183</v>
      </c>
      <c r="F31" s="388"/>
      <c r="G31" s="389">
        <f t="shared" ref="G31" si="8">E31*F31</f>
        <v>0</v>
      </c>
    </row>
    <row r="32" spans="1:7" ht="21.75" customHeight="1">
      <c r="A32" s="385"/>
      <c r="B32" s="385"/>
      <c r="C32" s="397"/>
      <c r="D32" s="388"/>
      <c r="E32" s="388"/>
      <c r="F32" s="388"/>
      <c r="G32" s="389"/>
    </row>
    <row r="33" spans="1:7" ht="21.75" customHeight="1">
      <c r="A33" s="335" t="s">
        <v>24</v>
      </c>
      <c r="B33" s="336"/>
      <c r="C33" s="336"/>
      <c r="D33" s="336"/>
      <c r="E33" s="336"/>
      <c r="F33" s="337"/>
      <c r="G33" s="168">
        <f>SUM(G13:G32)</f>
        <v>0</v>
      </c>
    </row>
    <row r="34" spans="1:7" ht="21.75" customHeight="1">
      <c r="A34" s="346"/>
      <c r="B34" s="347"/>
      <c r="C34" s="347"/>
      <c r="D34" s="347"/>
      <c r="E34" s="347"/>
      <c r="F34" s="347"/>
      <c r="G34" s="348"/>
    </row>
    <row r="35" spans="1:7" ht="21.75" customHeight="1">
      <c r="A35" s="180" t="s">
        <v>337</v>
      </c>
      <c r="B35" s="392" t="s">
        <v>117</v>
      </c>
      <c r="C35" s="393"/>
      <c r="D35" s="393"/>
      <c r="E35" s="393"/>
      <c r="F35" s="393"/>
      <c r="G35" s="395"/>
    </row>
    <row r="36" spans="1:7" ht="21.75" customHeight="1">
      <c r="A36" s="385" t="s">
        <v>338</v>
      </c>
      <c r="B36" s="385" t="s">
        <v>260</v>
      </c>
      <c r="C36" s="386" t="s">
        <v>562</v>
      </c>
      <c r="D36" s="387" t="s">
        <v>8</v>
      </c>
      <c r="E36" s="413">
        <v>132</v>
      </c>
      <c r="F36" s="416"/>
      <c r="G36" s="389">
        <f>E36*F36</f>
        <v>0</v>
      </c>
    </row>
    <row r="37" spans="1:7" ht="21.75" customHeight="1">
      <c r="A37" s="385"/>
      <c r="B37" s="385"/>
      <c r="C37" s="386"/>
      <c r="D37" s="387"/>
      <c r="E37" s="413"/>
      <c r="F37" s="416"/>
      <c r="G37" s="389"/>
    </row>
    <row r="38" spans="1:7" ht="21.75" customHeight="1">
      <c r="A38" s="402" t="s">
        <v>339</v>
      </c>
      <c r="B38" s="402" t="s">
        <v>260</v>
      </c>
      <c r="C38" s="419" t="s">
        <v>118</v>
      </c>
      <c r="D38" s="390" t="s">
        <v>8</v>
      </c>
      <c r="E38" s="387">
        <v>909</v>
      </c>
      <c r="F38" s="417"/>
      <c r="G38" s="389">
        <f t="shared" ref="G38" si="9">E38*F38</f>
        <v>0</v>
      </c>
    </row>
    <row r="39" spans="1:7" ht="21.75" customHeight="1">
      <c r="A39" s="403"/>
      <c r="B39" s="403"/>
      <c r="C39" s="420"/>
      <c r="D39" s="391"/>
      <c r="E39" s="387"/>
      <c r="F39" s="418"/>
      <c r="G39" s="389"/>
    </row>
    <row r="40" spans="1:7" ht="21.75" customHeight="1">
      <c r="A40" s="402" t="s">
        <v>340</v>
      </c>
      <c r="B40" s="385" t="s">
        <v>260</v>
      </c>
      <c r="C40" s="386" t="s">
        <v>119</v>
      </c>
      <c r="D40" s="387" t="s">
        <v>8</v>
      </c>
      <c r="E40" s="387">
        <v>13225</v>
      </c>
      <c r="F40" s="388"/>
      <c r="G40" s="389">
        <f t="shared" ref="G40" si="10">E40*F40</f>
        <v>0</v>
      </c>
    </row>
    <row r="41" spans="1:7" ht="21.75" customHeight="1">
      <c r="A41" s="403"/>
      <c r="B41" s="385"/>
      <c r="C41" s="386"/>
      <c r="D41" s="387"/>
      <c r="E41" s="387"/>
      <c r="F41" s="388"/>
      <c r="G41" s="389"/>
    </row>
    <row r="42" spans="1:7" ht="21.75" customHeight="1">
      <c r="A42" s="402" t="s">
        <v>341</v>
      </c>
      <c r="B42" s="385" t="s">
        <v>260</v>
      </c>
      <c r="C42" s="386" t="s">
        <v>120</v>
      </c>
      <c r="D42" s="387" t="s">
        <v>8</v>
      </c>
      <c r="E42" s="387">
        <v>616</v>
      </c>
      <c r="F42" s="388"/>
      <c r="G42" s="389">
        <f t="shared" ref="G42" si="11">E42*F42</f>
        <v>0</v>
      </c>
    </row>
    <row r="43" spans="1:7" ht="21.75" customHeight="1">
      <c r="A43" s="403"/>
      <c r="B43" s="385"/>
      <c r="C43" s="386"/>
      <c r="D43" s="387"/>
      <c r="E43" s="387"/>
      <c r="F43" s="388"/>
      <c r="G43" s="389"/>
    </row>
    <row r="44" spans="1:7" ht="21.75" customHeight="1">
      <c r="A44" s="402" t="s">
        <v>342</v>
      </c>
      <c r="B44" s="385" t="s">
        <v>260</v>
      </c>
      <c r="C44" s="386" t="s">
        <v>121</v>
      </c>
      <c r="D44" s="387" t="s">
        <v>8</v>
      </c>
      <c r="E44" s="387">
        <v>23</v>
      </c>
      <c r="F44" s="388"/>
      <c r="G44" s="389">
        <f t="shared" ref="G44" si="12">E44*F44</f>
        <v>0</v>
      </c>
    </row>
    <row r="45" spans="1:7" ht="21.75" customHeight="1">
      <c r="A45" s="403"/>
      <c r="B45" s="385"/>
      <c r="C45" s="386"/>
      <c r="D45" s="387"/>
      <c r="E45" s="387"/>
      <c r="F45" s="388"/>
      <c r="G45" s="389"/>
    </row>
    <row r="46" spans="1:7" ht="21.75" customHeight="1">
      <c r="A46" s="402" t="s">
        <v>343</v>
      </c>
      <c r="B46" s="385" t="s">
        <v>260</v>
      </c>
      <c r="C46" s="386" t="s">
        <v>122</v>
      </c>
      <c r="D46" s="387" t="s">
        <v>8</v>
      </c>
      <c r="E46" s="387">
        <v>1023</v>
      </c>
      <c r="F46" s="388"/>
      <c r="G46" s="389">
        <f t="shared" ref="G46" si="13">E46*F46</f>
        <v>0</v>
      </c>
    </row>
    <row r="47" spans="1:7" ht="21.75" customHeight="1">
      <c r="A47" s="403"/>
      <c r="B47" s="385"/>
      <c r="C47" s="386"/>
      <c r="D47" s="387"/>
      <c r="E47" s="387"/>
      <c r="F47" s="388"/>
      <c r="G47" s="389"/>
    </row>
    <row r="48" spans="1:7" ht="21.75" customHeight="1">
      <c r="A48" s="402" t="s">
        <v>344</v>
      </c>
      <c r="B48" s="385" t="s">
        <v>260</v>
      </c>
      <c r="C48" s="386" t="s">
        <v>123</v>
      </c>
      <c r="D48" s="387" t="s">
        <v>8</v>
      </c>
      <c r="E48" s="387">
        <v>690</v>
      </c>
      <c r="F48" s="388"/>
      <c r="G48" s="389">
        <f t="shared" ref="G48" si="14">E48*F48</f>
        <v>0</v>
      </c>
    </row>
    <row r="49" spans="1:7" ht="21.75" customHeight="1">
      <c r="A49" s="403"/>
      <c r="B49" s="385"/>
      <c r="C49" s="386"/>
      <c r="D49" s="387"/>
      <c r="E49" s="387"/>
      <c r="F49" s="388"/>
      <c r="G49" s="389"/>
    </row>
    <row r="50" spans="1:7" ht="21.75" customHeight="1">
      <c r="A50" s="402" t="s">
        <v>345</v>
      </c>
      <c r="B50" s="385" t="s">
        <v>260</v>
      </c>
      <c r="C50" s="386" t="s">
        <v>124</v>
      </c>
      <c r="D50" s="387" t="s">
        <v>8</v>
      </c>
      <c r="E50" s="387">
        <v>1760</v>
      </c>
      <c r="F50" s="388"/>
      <c r="G50" s="389">
        <f t="shared" ref="G50" si="15">E50*F50</f>
        <v>0</v>
      </c>
    </row>
    <row r="51" spans="1:7" ht="21.75" customHeight="1">
      <c r="A51" s="403"/>
      <c r="B51" s="385"/>
      <c r="C51" s="386"/>
      <c r="D51" s="387"/>
      <c r="E51" s="387"/>
      <c r="F51" s="388"/>
      <c r="G51" s="389"/>
    </row>
    <row r="52" spans="1:7" ht="21.75" customHeight="1">
      <c r="A52" s="402" t="s">
        <v>346</v>
      </c>
      <c r="B52" s="385" t="s">
        <v>260</v>
      </c>
      <c r="C52" s="386" t="s">
        <v>125</v>
      </c>
      <c r="D52" s="387" t="s">
        <v>8</v>
      </c>
      <c r="E52" s="387">
        <v>321</v>
      </c>
      <c r="F52" s="388"/>
      <c r="G52" s="389">
        <f t="shared" ref="G52" si="16">E52*F52</f>
        <v>0</v>
      </c>
    </row>
    <row r="53" spans="1:7" ht="21.75" customHeight="1">
      <c r="A53" s="403"/>
      <c r="B53" s="385"/>
      <c r="C53" s="386"/>
      <c r="D53" s="387"/>
      <c r="E53" s="387"/>
      <c r="F53" s="388"/>
      <c r="G53" s="389"/>
    </row>
    <row r="54" spans="1:7" ht="21.75" customHeight="1">
      <c r="A54" s="402" t="s">
        <v>347</v>
      </c>
      <c r="B54" s="385" t="s">
        <v>260</v>
      </c>
      <c r="C54" s="386" t="s">
        <v>126</v>
      </c>
      <c r="D54" s="387" t="s">
        <v>8</v>
      </c>
      <c r="E54" s="387">
        <v>1839</v>
      </c>
      <c r="F54" s="388"/>
      <c r="G54" s="389">
        <f t="shared" ref="G54" si="17">E54*F54</f>
        <v>0</v>
      </c>
    </row>
    <row r="55" spans="1:7" ht="21.75" customHeight="1">
      <c r="A55" s="403"/>
      <c r="B55" s="385"/>
      <c r="C55" s="386"/>
      <c r="D55" s="387"/>
      <c r="E55" s="387"/>
      <c r="F55" s="388"/>
      <c r="G55" s="389"/>
    </row>
    <row r="56" spans="1:7" ht="21.75" customHeight="1">
      <c r="A56" s="402" t="s">
        <v>348</v>
      </c>
      <c r="B56" s="385" t="s">
        <v>260</v>
      </c>
      <c r="C56" s="386" t="s">
        <v>127</v>
      </c>
      <c r="D56" s="387" t="s">
        <v>8</v>
      </c>
      <c r="E56" s="387">
        <v>25</v>
      </c>
      <c r="F56" s="388"/>
      <c r="G56" s="389">
        <f t="shared" ref="G56" si="18">E56*F56</f>
        <v>0</v>
      </c>
    </row>
    <row r="57" spans="1:7" ht="21.75" customHeight="1">
      <c r="A57" s="403"/>
      <c r="B57" s="385"/>
      <c r="C57" s="386"/>
      <c r="D57" s="387"/>
      <c r="E57" s="387"/>
      <c r="F57" s="388"/>
      <c r="G57" s="389"/>
    </row>
    <row r="58" spans="1:7" ht="21.75" customHeight="1">
      <c r="A58" s="402" t="s">
        <v>349</v>
      </c>
      <c r="B58" s="385" t="s">
        <v>260</v>
      </c>
      <c r="C58" s="386" t="s">
        <v>128</v>
      </c>
      <c r="D58" s="387" t="s">
        <v>8</v>
      </c>
      <c r="E58" s="387">
        <v>8</v>
      </c>
      <c r="F58" s="388"/>
      <c r="G58" s="389">
        <f t="shared" ref="G58" si="19">E58*F58</f>
        <v>0</v>
      </c>
    </row>
    <row r="59" spans="1:7" ht="21.75" customHeight="1">
      <c r="A59" s="403"/>
      <c r="B59" s="385"/>
      <c r="C59" s="386"/>
      <c r="D59" s="387"/>
      <c r="E59" s="387"/>
      <c r="F59" s="388"/>
      <c r="G59" s="389"/>
    </row>
    <row r="60" spans="1:7" ht="21.75" customHeight="1">
      <c r="A60" s="414" t="s">
        <v>350</v>
      </c>
      <c r="B60" s="385" t="s">
        <v>260</v>
      </c>
      <c r="C60" s="386" t="s">
        <v>129</v>
      </c>
      <c r="D60" s="387" t="s">
        <v>8</v>
      </c>
      <c r="E60" s="396">
        <v>10</v>
      </c>
      <c r="F60" s="388"/>
      <c r="G60" s="389">
        <f t="shared" ref="G60" si="20">E60*F60</f>
        <v>0</v>
      </c>
    </row>
    <row r="61" spans="1:7" ht="21.75" customHeight="1">
      <c r="A61" s="415"/>
      <c r="B61" s="385"/>
      <c r="C61" s="386"/>
      <c r="D61" s="387"/>
      <c r="E61" s="396"/>
      <c r="F61" s="388"/>
      <c r="G61" s="389"/>
    </row>
    <row r="62" spans="1:7" ht="21.75" customHeight="1">
      <c r="A62" s="402" t="s">
        <v>351</v>
      </c>
      <c r="B62" s="385" t="s">
        <v>260</v>
      </c>
      <c r="C62" s="386" t="s">
        <v>130</v>
      </c>
      <c r="D62" s="387" t="s">
        <v>8</v>
      </c>
      <c r="E62" s="387">
        <v>111</v>
      </c>
      <c r="F62" s="388"/>
      <c r="G62" s="389">
        <f t="shared" ref="G62" si="21">E62*F62</f>
        <v>0</v>
      </c>
    </row>
    <row r="63" spans="1:7" ht="21.75" customHeight="1">
      <c r="A63" s="403"/>
      <c r="B63" s="385"/>
      <c r="C63" s="386"/>
      <c r="D63" s="387"/>
      <c r="E63" s="387"/>
      <c r="F63" s="388"/>
      <c r="G63" s="389"/>
    </row>
    <row r="64" spans="1:7" ht="21.75" customHeight="1">
      <c r="A64" s="402" t="s">
        <v>352</v>
      </c>
      <c r="B64" s="385" t="s">
        <v>260</v>
      </c>
      <c r="C64" s="386" t="s">
        <v>131</v>
      </c>
      <c r="D64" s="387" t="s">
        <v>8</v>
      </c>
      <c r="E64" s="387">
        <v>419</v>
      </c>
      <c r="F64" s="388"/>
      <c r="G64" s="389">
        <f t="shared" ref="G64" si="22">E64*F64</f>
        <v>0</v>
      </c>
    </row>
    <row r="65" spans="1:7" ht="21.75" customHeight="1">
      <c r="A65" s="403"/>
      <c r="B65" s="385"/>
      <c r="C65" s="386"/>
      <c r="D65" s="387"/>
      <c r="E65" s="387"/>
      <c r="F65" s="388"/>
      <c r="G65" s="389"/>
    </row>
    <row r="66" spans="1:7" ht="21.75" customHeight="1">
      <c r="A66" s="402" t="s">
        <v>353</v>
      </c>
      <c r="B66" s="385" t="s">
        <v>260</v>
      </c>
      <c r="C66" s="386" t="s">
        <v>132</v>
      </c>
      <c r="D66" s="387" t="s">
        <v>8</v>
      </c>
      <c r="E66" s="387">
        <v>121</v>
      </c>
      <c r="F66" s="388"/>
      <c r="G66" s="389">
        <f t="shared" ref="G66" si="23">E66*F66</f>
        <v>0</v>
      </c>
    </row>
    <row r="67" spans="1:7" ht="21.75" customHeight="1">
      <c r="A67" s="403"/>
      <c r="B67" s="385"/>
      <c r="C67" s="386"/>
      <c r="D67" s="387"/>
      <c r="E67" s="387"/>
      <c r="F67" s="388"/>
      <c r="G67" s="389"/>
    </row>
    <row r="68" spans="1:7" ht="21.75" customHeight="1">
      <c r="A68" s="402" t="s">
        <v>354</v>
      </c>
      <c r="B68" s="385" t="s">
        <v>260</v>
      </c>
      <c r="C68" s="386" t="s">
        <v>133</v>
      </c>
      <c r="D68" s="387" t="s">
        <v>8</v>
      </c>
      <c r="E68" s="387">
        <v>427</v>
      </c>
      <c r="F68" s="388"/>
      <c r="G68" s="389">
        <f t="shared" ref="G68" si="24">E68*F68</f>
        <v>0</v>
      </c>
    </row>
    <row r="69" spans="1:7" ht="21.75" customHeight="1">
      <c r="A69" s="403"/>
      <c r="B69" s="385"/>
      <c r="C69" s="386"/>
      <c r="D69" s="387"/>
      <c r="E69" s="387"/>
      <c r="F69" s="388"/>
      <c r="G69" s="389"/>
    </row>
    <row r="70" spans="1:7" ht="21.75" customHeight="1">
      <c r="A70" s="402" t="s">
        <v>355</v>
      </c>
      <c r="B70" s="385" t="s">
        <v>260</v>
      </c>
      <c r="C70" s="386" t="s">
        <v>134</v>
      </c>
      <c r="D70" s="387" t="s">
        <v>8</v>
      </c>
      <c r="E70" s="387">
        <v>10</v>
      </c>
      <c r="F70" s="388"/>
      <c r="G70" s="389">
        <f t="shared" ref="G70" si="25">E70*F70</f>
        <v>0</v>
      </c>
    </row>
    <row r="71" spans="1:7" ht="21.75" customHeight="1">
      <c r="A71" s="403"/>
      <c r="B71" s="385"/>
      <c r="C71" s="386"/>
      <c r="D71" s="387"/>
      <c r="E71" s="387"/>
      <c r="F71" s="388"/>
      <c r="G71" s="389"/>
    </row>
    <row r="72" spans="1:7" ht="21.75" customHeight="1">
      <c r="A72" s="402" t="s">
        <v>356</v>
      </c>
      <c r="B72" s="385" t="s">
        <v>260</v>
      </c>
      <c r="C72" s="386" t="s">
        <v>135</v>
      </c>
      <c r="D72" s="387" t="s">
        <v>8</v>
      </c>
      <c r="E72" s="387">
        <v>2497</v>
      </c>
      <c r="F72" s="388"/>
      <c r="G72" s="389">
        <f t="shared" ref="G72" si="26">E72*F72</f>
        <v>0</v>
      </c>
    </row>
    <row r="73" spans="1:7" ht="21.75" customHeight="1">
      <c r="A73" s="403"/>
      <c r="B73" s="385"/>
      <c r="C73" s="386"/>
      <c r="D73" s="387"/>
      <c r="E73" s="387"/>
      <c r="F73" s="388"/>
      <c r="G73" s="389"/>
    </row>
    <row r="74" spans="1:7" ht="21.75" customHeight="1">
      <c r="A74" s="402" t="s">
        <v>357</v>
      </c>
      <c r="B74" s="402" t="s">
        <v>260</v>
      </c>
      <c r="C74" s="386" t="s">
        <v>437</v>
      </c>
      <c r="D74" s="390" t="s">
        <v>8</v>
      </c>
      <c r="E74" s="390">
        <v>56</v>
      </c>
      <c r="F74" s="417"/>
      <c r="G74" s="389">
        <f t="shared" ref="G74" si="27">E74*F74</f>
        <v>0</v>
      </c>
    </row>
    <row r="75" spans="1:7" ht="21.75" customHeight="1">
      <c r="A75" s="403"/>
      <c r="B75" s="403"/>
      <c r="C75" s="386"/>
      <c r="D75" s="391"/>
      <c r="E75" s="391"/>
      <c r="F75" s="418"/>
      <c r="G75" s="389"/>
    </row>
    <row r="76" spans="1:7" ht="21.75" customHeight="1">
      <c r="A76" s="407" t="s">
        <v>563</v>
      </c>
      <c r="B76" s="385" t="s">
        <v>260</v>
      </c>
      <c r="C76" s="386" t="s">
        <v>136</v>
      </c>
      <c r="D76" s="387" t="s">
        <v>8</v>
      </c>
      <c r="E76" s="387">
        <v>616</v>
      </c>
      <c r="F76" s="388"/>
      <c r="G76" s="389">
        <f t="shared" ref="G76" si="28">E76*F76</f>
        <v>0</v>
      </c>
    </row>
    <row r="77" spans="1:7" ht="36" customHeight="1">
      <c r="A77" s="385"/>
      <c r="B77" s="385"/>
      <c r="C77" s="386"/>
      <c r="D77" s="387"/>
      <c r="E77" s="387"/>
      <c r="F77" s="388"/>
      <c r="G77" s="389"/>
    </row>
    <row r="78" spans="1:7" ht="21.75" customHeight="1">
      <c r="A78" s="385" t="s">
        <v>564</v>
      </c>
      <c r="B78" s="385" t="s">
        <v>260</v>
      </c>
      <c r="C78" s="386" t="s">
        <v>137</v>
      </c>
      <c r="D78" s="387" t="s">
        <v>6</v>
      </c>
      <c r="E78" s="387">
        <v>854</v>
      </c>
      <c r="F78" s="388"/>
      <c r="G78" s="389">
        <f t="shared" ref="G78" si="29">E78*F78</f>
        <v>0</v>
      </c>
    </row>
    <row r="79" spans="1:7" ht="21.75" customHeight="1">
      <c r="A79" s="385"/>
      <c r="B79" s="385"/>
      <c r="C79" s="386"/>
      <c r="D79" s="387"/>
      <c r="E79" s="387"/>
      <c r="F79" s="388"/>
      <c r="G79" s="389"/>
    </row>
    <row r="80" spans="1:7" ht="21.75" customHeight="1">
      <c r="A80" s="335" t="s">
        <v>156</v>
      </c>
      <c r="B80" s="336"/>
      <c r="C80" s="336"/>
      <c r="D80" s="336"/>
      <c r="E80" s="336"/>
      <c r="F80" s="337"/>
      <c r="G80" s="168">
        <f>SUM(G36:G79)</f>
        <v>0</v>
      </c>
    </row>
    <row r="81" spans="1:12" ht="21.75" customHeight="1">
      <c r="A81" s="346"/>
      <c r="B81" s="347"/>
      <c r="C81" s="347"/>
      <c r="D81" s="347"/>
      <c r="E81" s="347"/>
      <c r="F81" s="347"/>
      <c r="G81" s="348"/>
    </row>
    <row r="82" spans="1:12" ht="21.75" customHeight="1">
      <c r="A82" s="181" t="s">
        <v>358</v>
      </c>
      <c r="B82" s="381" t="s">
        <v>138</v>
      </c>
      <c r="C82" s="382"/>
      <c r="D82" s="382"/>
      <c r="E82" s="382"/>
      <c r="F82" s="382"/>
      <c r="G82" s="405"/>
    </row>
    <row r="83" spans="1:12" ht="21.75" customHeight="1">
      <c r="A83" s="385" t="s">
        <v>359</v>
      </c>
      <c r="B83" s="385" t="s">
        <v>260</v>
      </c>
      <c r="C83" s="386" t="s">
        <v>139</v>
      </c>
      <c r="D83" s="387" t="s">
        <v>11</v>
      </c>
      <c r="E83" s="387">
        <v>5</v>
      </c>
      <c r="F83" s="388"/>
      <c r="G83" s="389">
        <f>E83*F83</f>
        <v>0</v>
      </c>
    </row>
    <row r="84" spans="1:12" ht="21.75" customHeight="1">
      <c r="A84" s="385"/>
      <c r="B84" s="385"/>
      <c r="C84" s="386"/>
      <c r="D84" s="387"/>
      <c r="E84" s="387"/>
      <c r="F84" s="388"/>
      <c r="G84" s="389"/>
    </row>
    <row r="85" spans="1:12" ht="21.75" customHeight="1">
      <c r="A85" s="385" t="s">
        <v>360</v>
      </c>
      <c r="B85" s="385" t="s">
        <v>260</v>
      </c>
      <c r="C85" s="386" t="s">
        <v>140</v>
      </c>
      <c r="D85" s="387" t="s">
        <v>11</v>
      </c>
      <c r="E85" s="387">
        <v>1</v>
      </c>
      <c r="F85" s="388"/>
      <c r="G85" s="389">
        <f t="shared" ref="G85" si="30">E85*F85</f>
        <v>0</v>
      </c>
    </row>
    <row r="86" spans="1:12" ht="21.75" customHeight="1">
      <c r="A86" s="385"/>
      <c r="B86" s="385"/>
      <c r="C86" s="386"/>
      <c r="D86" s="387"/>
      <c r="E86" s="387"/>
      <c r="F86" s="388"/>
      <c r="G86" s="389"/>
    </row>
    <row r="87" spans="1:12" ht="21.75" customHeight="1">
      <c r="A87" s="385" t="s">
        <v>367</v>
      </c>
      <c r="B87" s="385" t="s">
        <v>260</v>
      </c>
      <c r="C87" s="386" t="s">
        <v>438</v>
      </c>
      <c r="D87" s="387" t="s">
        <v>11</v>
      </c>
      <c r="E87" s="387">
        <v>5</v>
      </c>
      <c r="F87" s="388"/>
      <c r="G87" s="389">
        <f t="shared" ref="G87" si="31">E87*F87</f>
        <v>0</v>
      </c>
    </row>
    <row r="88" spans="1:12" ht="21.75" customHeight="1">
      <c r="A88" s="385"/>
      <c r="B88" s="385"/>
      <c r="C88" s="386"/>
      <c r="D88" s="387"/>
      <c r="E88" s="387"/>
      <c r="F88" s="388"/>
      <c r="G88" s="389"/>
    </row>
    <row r="89" spans="1:12" ht="21.75" customHeight="1">
      <c r="A89" s="385" t="s">
        <v>361</v>
      </c>
      <c r="B89" s="385" t="s">
        <v>260</v>
      </c>
      <c r="C89" s="386" t="s">
        <v>439</v>
      </c>
      <c r="D89" s="387" t="s">
        <v>11</v>
      </c>
      <c r="E89" s="387">
        <v>5</v>
      </c>
      <c r="F89" s="388"/>
      <c r="G89" s="389">
        <f t="shared" ref="G89" si="32">E89*F89</f>
        <v>0</v>
      </c>
    </row>
    <row r="90" spans="1:12" ht="21.75" customHeight="1">
      <c r="A90" s="385"/>
      <c r="B90" s="385"/>
      <c r="C90" s="386"/>
      <c r="D90" s="387"/>
      <c r="E90" s="387"/>
      <c r="F90" s="388"/>
      <c r="G90" s="389"/>
    </row>
    <row r="91" spans="1:12" ht="21.75" customHeight="1">
      <c r="A91" s="385" t="s">
        <v>362</v>
      </c>
      <c r="B91" s="385" t="s">
        <v>260</v>
      </c>
      <c r="C91" s="386" t="s">
        <v>141</v>
      </c>
      <c r="D91" s="387" t="s">
        <v>6</v>
      </c>
      <c r="E91" s="387">
        <v>3</v>
      </c>
      <c r="F91" s="388"/>
      <c r="G91" s="389">
        <f t="shared" ref="G91" si="33">E91*F91</f>
        <v>0</v>
      </c>
    </row>
    <row r="92" spans="1:12" ht="21.75" customHeight="1">
      <c r="A92" s="385"/>
      <c r="B92" s="385"/>
      <c r="C92" s="386"/>
      <c r="D92" s="387"/>
      <c r="E92" s="387"/>
      <c r="F92" s="388"/>
      <c r="G92" s="389"/>
    </row>
    <row r="93" spans="1:12" ht="21.75" customHeight="1">
      <c r="A93" s="385" t="s">
        <v>363</v>
      </c>
      <c r="B93" s="385" t="s">
        <v>260</v>
      </c>
      <c r="C93" s="386" t="s">
        <v>142</v>
      </c>
      <c r="D93" s="387" t="s">
        <v>6</v>
      </c>
      <c r="E93" s="387">
        <v>31</v>
      </c>
      <c r="F93" s="388"/>
      <c r="G93" s="389">
        <f t="shared" ref="G93" si="34">E93*F93</f>
        <v>0</v>
      </c>
    </row>
    <row r="94" spans="1:12" ht="21.75" customHeight="1">
      <c r="A94" s="385"/>
      <c r="B94" s="385"/>
      <c r="C94" s="386"/>
      <c r="D94" s="387"/>
      <c r="E94" s="387"/>
      <c r="F94" s="388"/>
      <c r="G94" s="389"/>
    </row>
    <row r="95" spans="1:12" ht="21.75" customHeight="1">
      <c r="A95" s="385" t="s">
        <v>364</v>
      </c>
      <c r="B95" s="385" t="s">
        <v>260</v>
      </c>
      <c r="C95" s="386" t="s">
        <v>143</v>
      </c>
      <c r="D95" s="387" t="s">
        <v>6</v>
      </c>
      <c r="E95" s="387">
        <v>6</v>
      </c>
      <c r="F95" s="388"/>
      <c r="G95" s="389">
        <f t="shared" ref="G95" si="35">E95*F95</f>
        <v>0</v>
      </c>
      <c r="I95" s="215"/>
      <c r="J95" s="215"/>
      <c r="K95" s="215"/>
      <c r="L95" s="215"/>
    </row>
    <row r="96" spans="1:12" ht="21.75" customHeight="1">
      <c r="A96" s="385"/>
      <c r="B96" s="385"/>
      <c r="C96" s="386"/>
      <c r="D96" s="387"/>
      <c r="E96" s="387"/>
      <c r="F96" s="388"/>
      <c r="G96" s="389"/>
      <c r="I96" s="215"/>
      <c r="J96" s="215"/>
      <c r="K96" s="215"/>
      <c r="L96" s="215"/>
    </row>
    <row r="97" spans="1:12" ht="21.75" customHeight="1">
      <c r="A97" s="385" t="s">
        <v>365</v>
      </c>
      <c r="B97" s="385" t="s">
        <v>260</v>
      </c>
      <c r="C97" s="419" t="s">
        <v>568</v>
      </c>
      <c r="D97" s="387" t="s">
        <v>11</v>
      </c>
      <c r="E97" s="421">
        <v>42</v>
      </c>
      <c r="F97" s="417"/>
      <c r="G97" s="389">
        <f t="shared" ref="G97" si="36">E97*F97</f>
        <v>0</v>
      </c>
      <c r="I97" s="215"/>
      <c r="J97" s="215"/>
      <c r="K97" s="215"/>
      <c r="L97" s="215"/>
    </row>
    <row r="98" spans="1:12" ht="21.75" customHeight="1">
      <c r="A98" s="385"/>
      <c r="B98" s="385"/>
      <c r="C98" s="420"/>
      <c r="D98" s="387"/>
      <c r="E98" s="422"/>
      <c r="F98" s="418"/>
      <c r="G98" s="389"/>
      <c r="I98" s="215"/>
      <c r="J98" s="215"/>
      <c r="K98" s="215"/>
      <c r="L98" s="215"/>
    </row>
    <row r="99" spans="1:12" ht="21.75" customHeight="1">
      <c r="A99" s="385" t="s">
        <v>366</v>
      </c>
      <c r="B99" s="385" t="s">
        <v>260</v>
      </c>
      <c r="C99" s="386" t="s">
        <v>144</v>
      </c>
      <c r="D99" s="387" t="s">
        <v>6</v>
      </c>
      <c r="E99" s="387">
        <v>28</v>
      </c>
      <c r="F99" s="388"/>
      <c r="G99" s="389">
        <f t="shared" ref="G99" si="37">E99*F99</f>
        <v>0</v>
      </c>
      <c r="I99" s="215"/>
      <c r="J99" s="215"/>
      <c r="K99" s="215"/>
      <c r="L99" s="215"/>
    </row>
    <row r="100" spans="1:12" ht="21.75" customHeight="1">
      <c r="A100" s="385"/>
      <c r="B100" s="385"/>
      <c r="C100" s="386"/>
      <c r="D100" s="387"/>
      <c r="E100" s="387"/>
      <c r="F100" s="388"/>
      <c r="G100" s="389"/>
      <c r="I100" s="215"/>
      <c r="J100" s="215"/>
      <c r="K100" s="215"/>
      <c r="L100" s="215"/>
    </row>
    <row r="101" spans="1:12" ht="21.75" customHeight="1">
      <c r="A101" s="407" t="s">
        <v>368</v>
      </c>
      <c r="B101" s="385" t="s">
        <v>260</v>
      </c>
      <c r="C101" s="386" t="s">
        <v>145</v>
      </c>
      <c r="D101" s="387" t="s">
        <v>6</v>
      </c>
      <c r="E101" s="387">
        <v>4</v>
      </c>
      <c r="F101" s="388"/>
      <c r="G101" s="389">
        <f t="shared" ref="G101" si="38">E101*F101</f>
        <v>0</v>
      </c>
      <c r="I101" s="215"/>
      <c r="J101" s="215"/>
      <c r="K101" s="215"/>
      <c r="L101" s="215"/>
    </row>
    <row r="102" spans="1:12" ht="21.75" customHeight="1">
      <c r="A102" s="385"/>
      <c r="B102" s="385"/>
      <c r="C102" s="386"/>
      <c r="D102" s="387"/>
      <c r="E102" s="387"/>
      <c r="F102" s="388"/>
      <c r="G102" s="389"/>
      <c r="I102" s="215"/>
      <c r="J102" s="215"/>
      <c r="K102" s="215"/>
      <c r="L102" s="215"/>
    </row>
    <row r="103" spans="1:12" ht="21.75" customHeight="1">
      <c r="A103" s="385" t="s">
        <v>369</v>
      </c>
      <c r="B103" s="385" t="s">
        <v>260</v>
      </c>
      <c r="C103" s="386" t="s">
        <v>146</v>
      </c>
      <c r="D103" s="387" t="s">
        <v>11</v>
      </c>
      <c r="E103" s="387">
        <v>5</v>
      </c>
      <c r="F103" s="388"/>
      <c r="G103" s="389">
        <f t="shared" ref="G103" si="39">E103*F103</f>
        <v>0</v>
      </c>
    </row>
    <row r="104" spans="1:12" ht="21.75" customHeight="1">
      <c r="A104" s="385"/>
      <c r="B104" s="385"/>
      <c r="C104" s="386"/>
      <c r="D104" s="387"/>
      <c r="E104" s="387"/>
      <c r="F104" s="388"/>
      <c r="G104" s="389"/>
    </row>
    <row r="105" spans="1:12" ht="21.75" customHeight="1">
      <c r="A105" s="385" t="s">
        <v>370</v>
      </c>
      <c r="B105" s="385" t="s">
        <v>260</v>
      </c>
      <c r="C105" s="386" t="s">
        <v>147</v>
      </c>
      <c r="D105" s="387" t="s">
        <v>11</v>
      </c>
      <c r="E105" s="387">
        <v>43</v>
      </c>
      <c r="F105" s="388"/>
      <c r="G105" s="389">
        <f t="shared" ref="G105" si="40">E105*F105</f>
        <v>0</v>
      </c>
    </row>
    <row r="106" spans="1:12" ht="21.75" customHeight="1">
      <c r="A106" s="385"/>
      <c r="B106" s="385"/>
      <c r="C106" s="386"/>
      <c r="D106" s="387"/>
      <c r="E106" s="387"/>
      <c r="F106" s="388"/>
      <c r="G106" s="389"/>
    </row>
    <row r="107" spans="1:12" ht="21.75" customHeight="1">
      <c r="A107" s="385" t="s">
        <v>371</v>
      </c>
      <c r="B107" s="385" t="s">
        <v>260</v>
      </c>
      <c r="C107" s="386" t="s">
        <v>148</v>
      </c>
      <c r="D107" s="387" t="s">
        <v>6</v>
      </c>
      <c r="E107" s="387">
        <v>120</v>
      </c>
      <c r="F107" s="388"/>
      <c r="G107" s="389">
        <f t="shared" ref="G107" si="41">E107*F107</f>
        <v>0</v>
      </c>
    </row>
    <row r="108" spans="1:12" ht="21.75" customHeight="1">
      <c r="A108" s="385"/>
      <c r="B108" s="385"/>
      <c r="C108" s="386"/>
      <c r="D108" s="387"/>
      <c r="E108" s="387"/>
      <c r="F108" s="388"/>
      <c r="G108" s="389"/>
    </row>
    <row r="109" spans="1:12" ht="21.75" customHeight="1">
      <c r="A109" s="385" t="s">
        <v>372</v>
      </c>
      <c r="B109" s="385" t="s">
        <v>260</v>
      </c>
      <c r="C109" s="386" t="s">
        <v>149</v>
      </c>
      <c r="D109" s="387" t="s">
        <v>6</v>
      </c>
      <c r="E109" s="387">
        <v>66</v>
      </c>
      <c r="F109" s="388"/>
      <c r="G109" s="389">
        <f t="shared" ref="G109" si="42">E109*F109</f>
        <v>0</v>
      </c>
    </row>
    <row r="110" spans="1:12" ht="21.75" customHeight="1">
      <c r="A110" s="385"/>
      <c r="B110" s="385"/>
      <c r="C110" s="386"/>
      <c r="D110" s="387"/>
      <c r="E110" s="387"/>
      <c r="F110" s="388"/>
      <c r="G110" s="389"/>
    </row>
    <row r="111" spans="1:12" ht="21.75" customHeight="1">
      <c r="A111" s="385" t="s">
        <v>373</v>
      </c>
      <c r="B111" s="385" t="s">
        <v>260</v>
      </c>
      <c r="C111" s="386" t="s">
        <v>150</v>
      </c>
      <c r="D111" s="387" t="s">
        <v>6</v>
      </c>
      <c r="E111" s="387">
        <v>42</v>
      </c>
      <c r="F111" s="388"/>
      <c r="G111" s="389">
        <f t="shared" ref="G111" si="43">E111*F111</f>
        <v>0</v>
      </c>
    </row>
    <row r="112" spans="1:12" ht="21.75" customHeight="1">
      <c r="A112" s="385"/>
      <c r="B112" s="385"/>
      <c r="C112" s="386"/>
      <c r="D112" s="387"/>
      <c r="E112" s="387"/>
      <c r="F112" s="388"/>
      <c r="G112" s="389"/>
    </row>
    <row r="113" spans="1:7" ht="21.75" customHeight="1">
      <c r="A113" s="385" t="s">
        <v>374</v>
      </c>
      <c r="B113" s="385" t="s">
        <v>260</v>
      </c>
      <c r="C113" s="386" t="s">
        <v>151</v>
      </c>
      <c r="D113" s="387" t="s">
        <v>6</v>
      </c>
      <c r="E113" s="387">
        <v>68</v>
      </c>
      <c r="F113" s="388"/>
      <c r="G113" s="389">
        <f t="shared" ref="G113" si="44">E113*F113</f>
        <v>0</v>
      </c>
    </row>
    <row r="114" spans="1:7" ht="21.75" customHeight="1">
      <c r="A114" s="385"/>
      <c r="B114" s="385"/>
      <c r="C114" s="386"/>
      <c r="D114" s="387"/>
      <c r="E114" s="387"/>
      <c r="F114" s="388"/>
      <c r="G114" s="389"/>
    </row>
    <row r="115" spans="1:7" ht="21.75" customHeight="1">
      <c r="A115" s="385" t="s">
        <v>375</v>
      </c>
      <c r="B115" s="385" t="s">
        <v>260</v>
      </c>
      <c r="C115" s="386" t="s">
        <v>152</v>
      </c>
      <c r="D115" s="387" t="s">
        <v>6</v>
      </c>
      <c r="E115" s="387">
        <v>68</v>
      </c>
      <c r="F115" s="388"/>
      <c r="G115" s="389">
        <f t="shared" ref="G115" si="45">E115*F115</f>
        <v>0</v>
      </c>
    </row>
    <row r="116" spans="1:7" ht="21.75" customHeight="1">
      <c r="A116" s="385"/>
      <c r="B116" s="385"/>
      <c r="C116" s="386"/>
      <c r="D116" s="387"/>
      <c r="E116" s="387"/>
      <c r="F116" s="388"/>
      <c r="G116" s="389"/>
    </row>
    <row r="117" spans="1:7" ht="21.75" customHeight="1">
      <c r="A117" s="407" t="s">
        <v>376</v>
      </c>
      <c r="B117" s="385" t="s">
        <v>260</v>
      </c>
      <c r="C117" s="386" t="s">
        <v>153</v>
      </c>
      <c r="D117" s="387" t="s">
        <v>6</v>
      </c>
      <c r="E117" s="387">
        <v>2004</v>
      </c>
      <c r="F117" s="388"/>
      <c r="G117" s="389">
        <f t="shared" ref="G117" si="46">E117*F117</f>
        <v>0</v>
      </c>
    </row>
    <row r="118" spans="1:7" ht="21.75" customHeight="1">
      <c r="A118" s="385"/>
      <c r="B118" s="385"/>
      <c r="C118" s="386"/>
      <c r="D118" s="387"/>
      <c r="E118" s="387"/>
      <c r="F118" s="388"/>
      <c r="G118" s="389"/>
    </row>
    <row r="119" spans="1:7" ht="21.75" customHeight="1">
      <c r="A119" s="385" t="s">
        <v>560</v>
      </c>
      <c r="B119" s="385" t="s">
        <v>260</v>
      </c>
      <c r="C119" s="386" t="s">
        <v>154</v>
      </c>
      <c r="D119" s="387" t="s">
        <v>6</v>
      </c>
      <c r="E119" s="387">
        <v>132</v>
      </c>
      <c r="F119" s="388"/>
      <c r="G119" s="389">
        <f t="shared" ref="G119" si="47">E119*F119</f>
        <v>0</v>
      </c>
    </row>
    <row r="120" spans="1:7" ht="21.75" customHeight="1">
      <c r="A120" s="385"/>
      <c r="B120" s="385"/>
      <c r="C120" s="386"/>
      <c r="D120" s="387"/>
      <c r="E120" s="387"/>
      <c r="F120" s="388"/>
      <c r="G120" s="389"/>
    </row>
    <row r="121" spans="1:7" ht="21.75" customHeight="1">
      <c r="A121" s="335" t="s">
        <v>157</v>
      </c>
      <c r="B121" s="336"/>
      <c r="C121" s="336"/>
      <c r="D121" s="336"/>
      <c r="E121" s="336"/>
      <c r="F121" s="337"/>
      <c r="G121" s="168">
        <f>SUM(G83:G120)</f>
        <v>0</v>
      </c>
    </row>
    <row r="122" spans="1:7" ht="21.75" customHeight="1">
      <c r="A122" s="346"/>
      <c r="B122" s="347"/>
      <c r="C122" s="347"/>
      <c r="D122" s="347"/>
      <c r="E122" s="347"/>
      <c r="F122" s="347"/>
      <c r="G122" s="348"/>
    </row>
    <row r="123" spans="1:7" ht="21.75" customHeight="1" thickBot="1">
      <c r="A123" s="408" t="s">
        <v>158</v>
      </c>
      <c r="B123" s="409"/>
      <c r="C123" s="409"/>
      <c r="D123" s="409"/>
      <c r="E123" s="409"/>
      <c r="F123" s="410"/>
      <c r="G123" s="188">
        <f>G33+G80+G121</f>
        <v>0</v>
      </c>
    </row>
    <row r="124" spans="1:7" ht="21.75" customHeight="1">
      <c r="A124" s="166"/>
      <c r="B124" s="166"/>
      <c r="C124" s="166"/>
      <c r="D124" s="166"/>
      <c r="E124" s="166"/>
      <c r="F124" s="166"/>
      <c r="G124" s="166"/>
    </row>
    <row r="125" spans="1:7" ht="21.75" customHeight="1">
      <c r="A125" s="166"/>
      <c r="B125" s="166"/>
      <c r="C125" s="166"/>
      <c r="D125" s="166"/>
      <c r="E125" s="166"/>
      <c r="F125" s="166"/>
      <c r="G125" s="166"/>
    </row>
    <row r="126" spans="1:7" ht="21.75" customHeight="1" thickBot="1">
      <c r="A126" s="411" t="s">
        <v>12</v>
      </c>
      <c r="B126" s="411"/>
      <c r="C126" s="411"/>
      <c r="D126" s="189"/>
      <c r="E126" s="189"/>
      <c r="F126" s="189"/>
      <c r="G126" s="189"/>
    </row>
    <row r="127" spans="1:7" ht="27.6">
      <c r="A127" s="176" t="s">
        <v>9</v>
      </c>
      <c r="B127" s="173" t="s">
        <v>16</v>
      </c>
      <c r="C127" s="177" t="s">
        <v>10</v>
      </c>
      <c r="D127" s="177" t="s">
        <v>17</v>
      </c>
      <c r="E127" s="177" t="s">
        <v>0</v>
      </c>
      <c r="F127" s="173" t="s">
        <v>19</v>
      </c>
      <c r="G127" s="174" t="s">
        <v>20</v>
      </c>
    </row>
    <row r="128" spans="1:7" ht="21.75" customHeight="1">
      <c r="A128" s="167">
        <v>1</v>
      </c>
      <c r="B128" s="169">
        <v>2</v>
      </c>
      <c r="C128" s="169">
        <v>3</v>
      </c>
      <c r="D128" s="169">
        <v>4</v>
      </c>
      <c r="E128" s="169">
        <v>5</v>
      </c>
      <c r="F128" s="169">
        <v>6</v>
      </c>
      <c r="G128" s="178">
        <v>7</v>
      </c>
    </row>
    <row r="129" spans="1:7" ht="21.75" customHeight="1">
      <c r="A129" s="182" t="s">
        <v>327</v>
      </c>
      <c r="B129" s="399" t="s">
        <v>3</v>
      </c>
      <c r="C129" s="400"/>
      <c r="D129" s="400"/>
      <c r="E129" s="400"/>
      <c r="F129" s="400"/>
      <c r="G129" s="406"/>
    </row>
    <row r="130" spans="1:7" ht="21.75" customHeight="1">
      <c r="A130" s="384" t="s">
        <v>328</v>
      </c>
      <c r="B130" s="388" t="s">
        <v>260</v>
      </c>
      <c r="C130" s="386" t="s">
        <v>440</v>
      </c>
      <c r="D130" s="387" t="s">
        <v>8</v>
      </c>
      <c r="E130" s="387">
        <v>5</v>
      </c>
      <c r="F130" s="404"/>
      <c r="G130" s="389">
        <f>E130*F130</f>
        <v>0</v>
      </c>
    </row>
    <row r="131" spans="1:7" ht="21.75" customHeight="1">
      <c r="A131" s="384"/>
      <c r="B131" s="388"/>
      <c r="C131" s="386"/>
      <c r="D131" s="387"/>
      <c r="E131" s="387"/>
      <c r="F131" s="404"/>
      <c r="G131" s="389"/>
    </row>
    <row r="132" spans="1:7" ht="21.75" customHeight="1">
      <c r="A132" s="384" t="s">
        <v>329</v>
      </c>
      <c r="B132" s="388" t="s">
        <v>260</v>
      </c>
      <c r="C132" s="386" t="s">
        <v>159</v>
      </c>
      <c r="D132" s="387" t="s">
        <v>6</v>
      </c>
      <c r="E132" s="387">
        <v>2</v>
      </c>
      <c r="F132" s="404"/>
      <c r="G132" s="389">
        <f t="shared" ref="G132" si="48">E132*F132</f>
        <v>0</v>
      </c>
    </row>
    <row r="133" spans="1:7" ht="21.75" customHeight="1">
      <c r="A133" s="384"/>
      <c r="B133" s="388"/>
      <c r="C133" s="386"/>
      <c r="D133" s="387"/>
      <c r="E133" s="387"/>
      <c r="F133" s="404"/>
      <c r="G133" s="389"/>
    </row>
    <row r="134" spans="1:7" ht="21.75" customHeight="1">
      <c r="A134" s="384" t="s">
        <v>330</v>
      </c>
      <c r="B134" s="388" t="s">
        <v>260</v>
      </c>
      <c r="C134" s="386" t="s">
        <v>160</v>
      </c>
      <c r="D134" s="387" t="s">
        <v>6</v>
      </c>
      <c r="E134" s="387">
        <v>9</v>
      </c>
      <c r="F134" s="404"/>
      <c r="G134" s="389">
        <f t="shared" ref="G134" si="49">E134*F134</f>
        <v>0</v>
      </c>
    </row>
    <row r="135" spans="1:7" ht="21.75" customHeight="1">
      <c r="A135" s="384"/>
      <c r="B135" s="388"/>
      <c r="C135" s="386"/>
      <c r="D135" s="387"/>
      <c r="E135" s="387"/>
      <c r="F135" s="404"/>
      <c r="G135" s="389"/>
    </row>
    <row r="136" spans="1:7" ht="21.75" customHeight="1">
      <c r="A136" s="384" t="s">
        <v>331</v>
      </c>
      <c r="B136" s="388" t="s">
        <v>260</v>
      </c>
      <c r="C136" s="386" t="s">
        <v>112</v>
      </c>
      <c r="D136" s="387" t="s">
        <v>8</v>
      </c>
      <c r="E136" s="387">
        <v>873</v>
      </c>
      <c r="F136" s="404"/>
      <c r="G136" s="389">
        <f t="shared" ref="G136" si="50">E136*F136</f>
        <v>0</v>
      </c>
    </row>
    <row r="137" spans="1:7" ht="21.75" customHeight="1">
      <c r="A137" s="384"/>
      <c r="B137" s="388"/>
      <c r="C137" s="386"/>
      <c r="D137" s="387"/>
      <c r="E137" s="387"/>
      <c r="F137" s="404"/>
      <c r="G137" s="389"/>
    </row>
    <row r="138" spans="1:7" ht="21.75" customHeight="1">
      <c r="A138" s="384" t="s">
        <v>332</v>
      </c>
      <c r="B138" s="385" t="s">
        <v>260</v>
      </c>
      <c r="C138" s="386" t="s">
        <v>113</v>
      </c>
      <c r="D138" s="387" t="s">
        <v>2</v>
      </c>
      <c r="E138" s="387">
        <v>90.72</v>
      </c>
      <c r="F138" s="388"/>
      <c r="G138" s="389">
        <f t="shared" ref="G138" si="51">E138*F138</f>
        <v>0</v>
      </c>
    </row>
    <row r="139" spans="1:7" ht="21.75" customHeight="1">
      <c r="A139" s="384"/>
      <c r="B139" s="385"/>
      <c r="C139" s="386"/>
      <c r="D139" s="387"/>
      <c r="E139" s="387"/>
      <c r="F139" s="388"/>
      <c r="G139" s="389"/>
    </row>
    <row r="140" spans="1:7" ht="21.75" customHeight="1">
      <c r="A140" s="384" t="s">
        <v>333</v>
      </c>
      <c r="B140" s="385" t="s">
        <v>260</v>
      </c>
      <c r="C140" s="386" t="s">
        <v>114</v>
      </c>
      <c r="D140" s="387" t="s">
        <v>8</v>
      </c>
      <c r="E140" s="387">
        <v>873</v>
      </c>
      <c r="F140" s="388"/>
      <c r="G140" s="389">
        <f t="shared" ref="G140" si="52">E140*F140</f>
        <v>0</v>
      </c>
    </row>
    <row r="141" spans="1:7" ht="21.75" customHeight="1">
      <c r="A141" s="384"/>
      <c r="B141" s="385"/>
      <c r="C141" s="386"/>
      <c r="D141" s="387"/>
      <c r="E141" s="387"/>
      <c r="F141" s="388"/>
      <c r="G141" s="389"/>
    </row>
    <row r="142" spans="1:7" ht="21.75" customHeight="1">
      <c r="A142" s="384" t="s">
        <v>334</v>
      </c>
      <c r="B142" s="385" t="s">
        <v>260</v>
      </c>
      <c r="C142" s="386" t="s">
        <v>161</v>
      </c>
      <c r="D142" s="387" t="s">
        <v>2</v>
      </c>
      <c r="E142" s="387">
        <v>34</v>
      </c>
      <c r="F142" s="388"/>
      <c r="G142" s="389">
        <f t="shared" ref="G142" si="53">E142*F142</f>
        <v>0</v>
      </c>
    </row>
    <row r="143" spans="1:7" ht="21.75" customHeight="1">
      <c r="A143" s="384"/>
      <c r="B143" s="385"/>
      <c r="C143" s="386"/>
      <c r="D143" s="387"/>
      <c r="E143" s="387"/>
      <c r="F143" s="388"/>
      <c r="G143" s="389"/>
    </row>
    <row r="144" spans="1:7" ht="21.75" customHeight="1">
      <c r="A144" s="384" t="s">
        <v>335</v>
      </c>
      <c r="B144" s="385" t="s">
        <v>260</v>
      </c>
      <c r="C144" s="386" t="s">
        <v>116</v>
      </c>
      <c r="D144" s="387" t="s">
        <v>2</v>
      </c>
      <c r="E144" s="387">
        <v>134</v>
      </c>
      <c r="F144" s="388"/>
      <c r="G144" s="389">
        <f t="shared" ref="G144" si="54">E144*F144</f>
        <v>0</v>
      </c>
    </row>
    <row r="145" spans="1:7" ht="21.75" customHeight="1">
      <c r="A145" s="384"/>
      <c r="B145" s="385"/>
      <c r="C145" s="386"/>
      <c r="D145" s="387"/>
      <c r="E145" s="387"/>
      <c r="F145" s="388"/>
      <c r="G145" s="389"/>
    </row>
    <row r="146" spans="1:7" ht="21.75" customHeight="1">
      <c r="A146" s="335" t="s">
        <v>24</v>
      </c>
      <c r="B146" s="336"/>
      <c r="C146" s="336"/>
      <c r="D146" s="336"/>
      <c r="E146" s="336"/>
      <c r="F146" s="337"/>
      <c r="G146" s="168">
        <f>SUM(G130:G145)</f>
        <v>0</v>
      </c>
    </row>
    <row r="147" spans="1:7" ht="28.95" customHeight="1">
      <c r="A147" s="346"/>
      <c r="B147" s="347"/>
      <c r="C147" s="347"/>
      <c r="D147" s="347"/>
      <c r="E147" s="347"/>
      <c r="F147" s="347"/>
      <c r="G147" s="348"/>
    </row>
    <row r="148" spans="1:7" ht="21.75" customHeight="1">
      <c r="A148" s="183" t="s">
        <v>337</v>
      </c>
      <c r="B148" s="392" t="s">
        <v>117</v>
      </c>
      <c r="C148" s="393"/>
      <c r="D148" s="393"/>
      <c r="E148" s="393"/>
      <c r="F148" s="393"/>
      <c r="G148" s="394"/>
    </row>
    <row r="149" spans="1:7" ht="21.75" customHeight="1">
      <c r="A149" s="384" t="s">
        <v>338</v>
      </c>
      <c r="B149" s="385" t="s">
        <v>260</v>
      </c>
      <c r="C149" s="386" t="s">
        <v>118</v>
      </c>
      <c r="D149" s="387" t="s">
        <v>8</v>
      </c>
      <c r="E149" s="387">
        <v>62</v>
      </c>
      <c r="F149" s="388"/>
      <c r="G149" s="389">
        <f>E149*F149</f>
        <v>0</v>
      </c>
    </row>
    <row r="150" spans="1:7" ht="21.75" customHeight="1">
      <c r="A150" s="384"/>
      <c r="B150" s="385"/>
      <c r="C150" s="386"/>
      <c r="D150" s="387"/>
      <c r="E150" s="387"/>
      <c r="F150" s="388"/>
      <c r="G150" s="389"/>
    </row>
    <row r="151" spans="1:7" ht="21.75" customHeight="1">
      <c r="A151" s="384" t="s">
        <v>339</v>
      </c>
      <c r="B151" s="385" t="s">
        <v>260</v>
      </c>
      <c r="C151" s="386" t="s">
        <v>119</v>
      </c>
      <c r="D151" s="387" t="s">
        <v>8</v>
      </c>
      <c r="E151" s="387">
        <v>54</v>
      </c>
      <c r="F151" s="388"/>
      <c r="G151" s="389">
        <f t="shared" ref="G151" si="55">E151*F151</f>
        <v>0</v>
      </c>
    </row>
    <row r="152" spans="1:7" ht="21.75" customHeight="1">
      <c r="A152" s="384"/>
      <c r="B152" s="385"/>
      <c r="C152" s="386"/>
      <c r="D152" s="387"/>
      <c r="E152" s="387"/>
      <c r="F152" s="388"/>
      <c r="G152" s="389"/>
    </row>
    <row r="153" spans="1:7" ht="21.75" customHeight="1">
      <c r="A153" s="384" t="s">
        <v>340</v>
      </c>
      <c r="B153" s="385" t="s">
        <v>260</v>
      </c>
      <c r="C153" s="386" t="s">
        <v>162</v>
      </c>
      <c r="D153" s="387" t="s">
        <v>8</v>
      </c>
      <c r="E153" s="387">
        <v>83</v>
      </c>
      <c r="F153" s="388"/>
      <c r="G153" s="389">
        <f t="shared" ref="G153" si="56">E153*F153</f>
        <v>0</v>
      </c>
    </row>
    <row r="154" spans="1:7" ht="21.75" customHeight="1">
      <c r="A154" s="384"/>
      <c r="B154" s="385"/>
      <c r="C154" s="386"/>
      <c r="D154" s="387"/>
      <c r="E154" s="387"/>
      <c r="F154" s="388"/>
      <c r="G154" s="389"/>
    </row>
    <row r="155" spans="1:7" ht="21.75" customHeight="1">
      <c r="A155" s="384" t="s">
        <v>341</v>
      </c>
      <c r="B155" s="385" t="s">
        <v>260</v>
      </c>
      <c r="C155" s="386" t="s">
        <v>125</v>
      </c>
      <c r="D155" s="387" t="s">
        <v>8</v>
      </c>
      <c r="E155" s="387">
        <v>98</v>
      </c>
      <c r="F155" s="388"/>
      <c r="G155" s="389">
        <f t="shared" ref="G155" si="57">E155*F155</f>
        <v>0</v>
      </c>
    </row>
    <row r="156" spans="1:7" ht="21.75" customHeight="1">
      <c r="A156" s="384"/>
      <c r="B156" s="385"/>
      <c r="C156" s="386"/>
      <c r="D156" s="387"/>
      <c r="E156" s="387"/>
      <c r="F156" s="388"/>
      <c r="G156" s="389"/>
    </row>
    <row r="157" spans="1:7" ht="21.75" customHeight="1">
      <c r="A157" s="384" t="s">
        <v>342</v>
      </c>
      <c r="B157" s="385" t="s">
        <v>260</v>
      </c>
      <c r="C157" s="386" t="s">
        <v>163</v>
      </c>
      <c r="D157" s="387" t="s">
        <v>8</v>
      </c>
      <c r="E157" s="387">
        <v>868</v>
      </c>
      <c r="F157" s="388"/>
      <c r="G157" s="389">
        <f t="shared" ref="G157" si="58">E157*F157</f>
        <v>0</v>
      </c>
    </row>
    <row r="158" spans="1:7" ht="21.75" customHeight="1">
      <c r="A158" s="384"/>
      <c r="B158" s="385"/>
      <c r="C158" s="386"/>
      <c r="D158" s="387"/>
      <c r="E158" s="387"/>
      <c r="F158" s="388"/>
      <c r="G158" s="389"/>
    </row>
    <row r="159" spans="1:7" ht="21.75" customHeight="1">
      <c r="A159" s="384" t="s">
        <v>343</v>
      </c>
      <c r="B159" s="385" t="s">
        <v>260</v>
      </c>
      <c r="C159" s="386" t="s">
        <v>123</v>
      </c>
      <c r="D159" s="387" t="s">
        <v>8</v>
      </c>
      <c r="E159" s="387">
        <v>69</v>
      </c>
      <c r="F159" s="388"/>
      <c r="G159" s="389">
        <f t="shared" ref="G159" si="59">E159*F159</f>
        <v>0</v>
      </c>
    </row>
    <row r="160" spans="1:7" ht="21.75" customHeight="1">
      <c r="A160" s="384"/>
      <c r="B160" s="385"/>
      <c r="C160" s="386"/>
      <c r="D160" s="387"/>
      <c r="E160" s="387"/>
      <c r="F160" s="388"/>
      <c r="G160" s="389"/>
    </row>
    <row r="161" spans="1:7" ht="21.75" customHeight="1">
      <c r="A161" s="384" t="s">
        <v>344</v>
      </c>
      <c r="B161" s="385" t="s">
        <v>260</v>
      </c>
      <c r="C161" s="386" t="s">
        <v>164</v>
      </c>
      <c r="D161" s="387" t="s">
        <v>8</v>
      </c>
      <c r="E161" s="387">
        <v>1777</v>
      </c>
      <c r="F161" s="388"/>
      <c r="G161" s="389">
        <f t="shared" ref="G161" si="60">E161*F161</f>
        <v>0</v>
      </c>
    </row>
    <row r="162" spans="1:7" ht="21.75" customHeight="1">
      <c r="A162" s="384"/>
      <c r="B162" s="385"/>
      <c r="C162" s="386"/>
      <c r="D162" s="387"/>
      <c r="E162" s="387"/>
      <c r="F162" s="388"/>
      <c r="G162" s="389"/>
    </row>
    <row r="163" spans="1:7" ht="21.75" customHeight="1">
      <c r="A163" s="384" t="s">
        <v>345</v>
      </c>
      <c r="B163" s="385" t="s">
        <v>260</v>
      </c>
      <c r="C163" s="386" t="s">
        <v>135</v>
      </c>
      <c r="D163" s="387" t="s">
        <v>8</v>
      </c>
      <c r="E163" s="387">
        <v>899</v>
      </c>
      <c r="F163" s="388"/>
      <c r="G163" s="389">
        <f t="shared" ref="G163" si="61">E163*F163</f>
        <v>0</v>
      </c>
    </row>
    <row r="164" spans="1:7" ht="21.75" customHeight="1">
      <c r="A164" s="384"/>
      <c r="B164" s="385"/>
      <c r="C164" s="386"/>
      <c r="D164" s="387"/>
      <c r="E164" s="387"/>
      <c r="F164" s="388"/>
      <c r="G164" s="389"/>
    </row>
    <row r="165" spans="1:7" ht="21.75" customHeight="1">
      <c r="A165" s="384" t="s">
        <v>346</v>
      </c>
      <c r="B165" s="385" t="s">
        <v>260</v>
      </c>
      <c r="C165" s="386" t="s">
        <v>165</v>
      </c>
      <c r="D165" s="387" t="s">
        <v>8</v>
      </c>
      <c r="E165" s="387">
        <v>99</v>
      </c>
      <c r="F165" s="388"/>
      <c r="G165" s="389">
        <f t="shared" ref="G165" si="62">E165*F165</f>
        <v>0</v>
      </c>
    </row>
    <row r="166" spans="1:7" ht="21.75" customHeight="1">
      <c r="A166" s="384"/>
      <c r="B166" s="385"/>
      <c r="C166" s="386"/>
      <c r="D166" s="387"/>
      <c r="E166" s="387"/>
      <c r="F166" s="388"/>
      <c r="G166" s="389"/>
    </row>
    <row r="167" spans="1:7" ht="21.75" customHeight="1">
      <c r="A167" s="384" t="s">
        <v>347</v>
      </c>
      <c r="B167" s="385" t="s">
        <v>260</v>
      </c>
      <c r="C167" s="386" t="s">
        <v>166</v>
      </c>
      <c r="D167" s="387" t="s">
        <v>8</v>
      </c>
      <c r="E167" s="387">
        <v>590</v>
      </c>
      <c r="F167" s="388"/>
      <c r="G167" s="389">
        <f t="shared" ref="G167" si="63">E167*F167</f>
        <v>0</v>
      </c>
    </row>
    <row r="168" spans="1:7" ht="21.75" customHeight="1">
      <c r="A168" s="384"/>
      <c r="B168" s="385"/>
      <c r="C168" s="386"/>
      <c r="D168" s="387"/>
      <c r="E168" s="387"/>
      <c r="F168" s="388"/>
      <c r="G168" s="389"/>
    </row>
    <row r="169" spans="1:7" ht="21.75" customHeight="1">
      <c r="A169" s="384" t="s">
        <v>348</v>
      </c>
      <c r="B169" s="385" t="s">
        <v>260</v>
      </c>
      <c r="C169" s="386" t="s">
        <v>137</v>
      </c>
      <c r="D169" s="387" t="s">
        <v>6</v>
      </c>
      <c r="E169" s="387">
        <v>300</v>
      </c>
      <c r="F169" s="388"/>
      <c r="G169" s="389">
        <f t="shared" ref="G169" si="64">E169*F169</f>
        <v>0</v>
      </c>
    </row>
    <row r="170" spans="1:7" ht="41.25" customHeight="1">
      <c r="A170" s="384"/>
      <c r="B170" s="385"/>
      <c r="C170" s="386"/>
      <c r="D170" s="387"/>
      <c r="E170" s="387"/>
      <c r="F170" s="388"/>
      <c r="G170" s="389"/>
    </row>
    <row r="171" spans="1:7" ht="21.75" customHeight="1">
      <c r="A171" s="335" t="s">
        <v>156</v>
      </c>
      <c r="B171" s="336"/>
      <c r="C171" s="336"/>
      <c r="D171" s="336"/>
      <c r="E171" s="336"/>
      <c r="F171" s="337"/>
      <c r="G171" s="168">
        <f>SUM(G149:G170)</f>
        <v>0</v>
      </c>
    </row>
    <row r="172" spans="1:7" ht="21.75" customHeight="1">
      <c r="A172" s="346"/>
      <c r="B172" s="347"/>
      <c r="C172" s="347"/>
      <c r="D172" s="347"/>
      <c r="E172" s="347"/>
      <c r="F172" s="347"/>
      <c r="G172" s="348"/>
    </row>
    <row r="173" spans="1:7" ht="21.75" customHeight="1">
      <c r="A173" s="184" t="s">
        <v>358</v>
      </c>
      <c r="B173" s="381" t="s">
        <v>138</v>
      </c>
      <c r="C173" s="382"/>
      <c r="D173" s="382"/>
      <c r="E173" s="382"/>
      <c r="F173" s="382"/>
      <c r="G173" s="383"/>
    </row>
    <row r="174" spans="1:7" ht="21.75" customHeight="1">
      <c r="A174" s="384" t="s">
        <v>359</v>
      </c>
      <c r="B174" s="385" t="s">
        <v>260</v>
      </c>
      <c r="C174" s="386" t="s">
        <v>167</v>
      </c>
      <c r="D174" s="387" t="s">
        <v>11</v>
      </c>
      <c r="E174" s="387">
        <v>6</v>
      </c>
      <c r="F174" s="388"/>
      <c r="G174" s="389">
        <f>E174*F174</f>
        <v>0</v>
      </c>
    </row>
    <row r="175" spans="1:7" ht="21.75" customHeight="1">
      <c r="A175" s="384"/>
      <c r="B175" s="385"/>
      <c r="C175" s="386"/>
      <c r="D175" s="387"/>
      <c r="E175" s="387"/>
      <c r="F175" s="388"/>
      <c r="G175" s="389"/>
    </row>
    <row r="176" spans="1:7" ht="21.75" customHeight="1">
      <c r="A176" s="384" t="s">
        <v>360</v>
      </c>
      <c r="B176" s="385" t="s">
        <v>260</v>
      </c>
      <c r="C176" s="386" t="s">
        <v>168</v>
      </c>
      <c r="D176" s="387" t="s">
        <v>6</v>
      </c>
      <c r="E176" s="387">
        <v>5</v>
      </c>
      <c r="F176" s="388"/>
      <c r="G176" s="389">
        <f t="shared" ref="G176" si="65">E176*F176</f>
        <v>0</v>
      </c>
    </row>
    <row r="177" spans="1:7" ht="21.75" customHeight="1">
      <c r="A177" s="384"/>
      <c r="B177" s="385"/>
      <c r="C177" s="386"/>
      <c r="D177" s="387"/>
      <c r="E177" s="387"/>
      <c r="F177" s="388"/>
      <c r="G177" s="389"/>
    </row>
    <row r="178" spans="1:7" ht="21.75" customHeight="1">
      <c r="A178" s="384" t="s">
        <v>367</v>
      </c>
      <c r="B178" s="385" t="s">
        <v>260</v>
      </c>
      <c r="C178" s="386" t="s">
        <v>441</v>
      </c>
      <c r="D178" s="390" t="s">
        <v>6</v>
      </c>
      <c r="E178" s="390">
        <v>2</v>
      </c>
      <c r="F178" s="388"/>
      <c r="G178" s="389">
        <f t="shared" ref="G178" si="66">E178*F178</f>
        <v>0</v>
      </c>
    </row>
    <row r="179" spans="1:7" ht="21.75" customHeight="1">
      <c r="A179" s="384"/>
      <c r="B179" s="385"/>
      <c r="C179" s="386"/>
      <c r="D179" s="391"/>
      <c r="E179" s="391"/>
      <c r="F179" s="388"/>
      <c r="G179" s="389"/>
    </row>
    <row r="180" spans="1:7" ht="21.75" customHeight="1">
      <c r="A180" s="384" t="s">
        <v>361</v>
      </c>
      <c r="B180" s="385" t="s">
        <v>260</v>
      </c>
      <c r="C180" s="386" t="s">
        <v>169</v>
      </c>
      <c r="D180" s="387" t="s">
        <v>6</v>
      </c>
      <c r="E180" s="387">
        <v>10</v>
      </c>
      <c r="F180" s="388"/>
      <c r="G180" s="389">
        <f t="shared" ref="G180" si="67">E180*F180</f>
        <v>0</v>
      </c>
    </row>
    <row r="181" spans="1:7" ht="21.75" customHeight="1">
      <c r="A181" s="384"/>
      <c r="B181" s="385"/>
      <c r="C181" s="386"/>
      <c r="D181" s="387"/>
      <c r="E181" s="387"/>
      <c r="F181" s="388"/>
      <c r="G181" s="389"/>
    </row>
    <row r="182" spans="1:7" ht="21.75" customHeight="1">
      <c r="A182" s="384" t="s">
        <v>362</v>
      </c>
      <c r="B182" s="385" t="s">
        <v>260</v>
      </c>
      <c r="C182" s="386" t="s">
        <v>170</v>
      </c>
      <c r="D182" s="387" t="s">
        <v>6</v>
      </c>
      <c r="E182" s="387">
        <v>2</v>
      </c>
      <c r="F182" s="388"/>
      <c r="G182" s="389">
        <f t="shared" ref="G182" si="68">E182*F182</f>
        <v>0</v>
      </c>
    </row>
    <row r="183" spans="1:7" ht="21.75" customHeight="1">
      <c r="A183" s="384"/>
      <c r="B183" s="385"/>
      <c r="C183" s="386"/>
      <c r="D183" s="387"/>
      <c r="E183" s="387"/>
      <c r="F183" s="388"/>
      <c r="G183" s="389"/>
    </row>
    <row r="184" spans="1:7" ht="21.75" customHeight="1">
      <c r="A184" s="384" t="s">
        <v>363</v>
      </c>
      <c r="B184" s="385" t="s">
        <v>260</v>
      </c>
      <c r="C184" s="386" t="s">
        <v>171</v>
      </c>
      <c r="D184" s="387" t="s">
        <v>6</v>
      </c>
      <c r="E184" s="387">
        <v>2</v>
      </c>
      <c r="F184" s="388"/>
      <c r="G184" s="389">
        <f t="shared" ref="G184" si="69">E184*F184</f>
        <v>0</v>
      </c>
    </row>
    <row r="185" spans="1:7" ht="21.75" customHeight="1">
      <c r="A185" s="384"/>
      <c r="B185" s="385"/>
      <c r="C185" s="386"/>
      <c r="D185" s="387"/>
      <c r="E185" s="387"/>
      <c r="F185" s="388"/>
      <c r="G185" s="389"/>
    </row>
    <row r="186" spans="1:7" ht="21.75" customHeight="1">
      <c r="A186" s="384" t="s">
        <v>364</v>
      </c>
      <c r="B186" s="385" t="s">
        <v>260</v>
      </c>
      <c r="C186" s="386" t="s">
        <v>172</v>
      </c>
      <c r="D186" s="387" t="s">
        <v>6</v>
      </c>
      <c r="E186" s="387">
        <v>8</v>
      </c>
      <c r="F186" s="388"/>
      <c r="G186" s="389">
        <f t="shared" ref="G186" si="70">E186*F186</f>
        <v>0</v>
      </c>
    </row>
    <row r="187" spans="1:7" ht="21.75" customHeight="1">
      <c r="A187" s="384"/>
      <c r="B187" s="385"/>
      <c r="C187" s="386"/>
      <c r="D187" s="387"/>
      <c r="E187" s="387"/>
      <c r="F187" s="388"/>
      <c r="G187" s="389"/>
    </row>
    <row r="188" spans="1:7" ht="21.75" customHeight="1">
      <c r="A188" s="384" t="s">
        <v>365</v>
      </c>
      <c r="B188" s="385" t="s">
        <v>260</v>
      </c>
      <c r="C188" s="386" t="s">
        <v>173</v>
      </c>
      <c r="D188" s="387" t="s">
        <v>6</v>
      </c>
      <c r="E188" s="387">
        <v>2</v>
      </c>
      <c r="F188" s="388"/>
      <c r="G188" s="389">
        <f t="shared" ref="G188" si="71">E188*F188</f>
        <v>0</v>
      </c>
    </row>
    <row r="189" spans="1:7" ht="21.75" customHeight="1">
      <c r="A189" s="384"/>
      <c r="B189" s="385"/>
      <c r="C189" s="386"/>
      <c r="D189" s="387"/>
      <c r="E189" s="387"/>
      <c r="F189" s="388"/>
      <c r="G189" s="389"/>
    </row>
    <row r="190" spans="1:7" ht="21.75" customHeight="1">
      <c r="A190" s="384" t="s">
        <v>366</v>
      </c>
      <c r="B190" s="385" t="s">
        <v>260</v>
      </c>
      <c r="C190" s="386" t="s">
        <v>174</v>
      </c>
      <c r="D190" s="387" t="s">
        <v>6</v>
      </c>
      <c r="E190" s="387">
        <v>10</v>
      </c>
      <c r="F190" s="388"/>
      <c r="G190" s="389">
        <f t="shared" ref="G190" si="72">E190*F190</f>
        <v>0</v>
      </c>
    </row>
    <row r="191" spans="1:7" ht="21.75" customHeight="1">
      <c r="A191" s="384"/>
      <c r="B191" s="385"/>
      <c r="C191" s="386"/>
      <c r="D191" s="387"/>
      <c r="E191" s="387"/>
      <c r="F191" s="388"/>
      <c r="G191" s="389"/>
    </row>
    <row r="192" spans="1:7" ht="21.75" customHeight="1">
      <c r="A192" s="384" t="s">
        <v>368</v>
      </c>
      <c r="B192" s="385" t="s">
        <v>260</v>
      </c>
      <c r="C192" s="386" t="s">
        <v>175</v>
      </c>
      <c r="D192" s="387" t="s">
        <v>6</v>
      </c>
      <c r="E192" s="387">
        <v>6</v>
      </c>
      <c r="F192" s="388"/>
      <c r="G192" s="389">
        <f t="shared" ref="G192" si="73">E192*F192</f>
        <v>0</v>
      </c>
    </row>
    <row r="193" spans="1:7" ht="21.75" customHeight="1">
      <c r="A193" s="384"/>
      <c r="B193" s="385"/>
      <c r="C193" s="386"/>
      <c r="D193" s="387"/>
      <c r="E193" s="387"/>
      <c r="F193" s="388"/>
      <c r="G193" s="389"/>
    </row>
    <row r="194" spans="1:7" ht="21.75" customHeight="1">
      <c r="A194" s="384" t="s">
        <v>369</v>
      </c>
      <c r="B194" s="385" t="s">
        <v>260</v>
      </c>
      <c r="C194" s="386" t="s">
        <v>176</v>
      </c>
      <c r="D194" s="387" t="s">
        <v>6</v>
      </c>
      <c r="E194" s="387">
        <v>34</v>
      </c>
      <c r="F194" s="388"/>
      <c r="G194" s="389">
        <f t="shared" ref="G194" si="74">E194*F194</f>
        <v>0</v>
      </c>
    </row>
    <row r="195" spans="1:7" ht="21.75" customHeight="1">
      <c r="A195" s="384"/>
      <c r="B195" s="385"/>
      <c r="C195" s="386"/>
      <c r="D195" s="387"/>
      <c r="E195" s="387"/>
      <c r="F195" s="388"/>
      <c r="G195" s="389"/>
    </row>
    <row r="196" spans="1:7" ht="21.75" customHeight="1">
      <c r="A196" s="384" t="s">
        <v>370</v>
      </c>
      <c r="B196" s="385" t="s">
        <v>260</v>
      </c>
      <c r="C196" s="386" t="s">
        <v>177</v>
      </c>
      <c r="D196" s="387" t="s">
        <v>6</v>
      </c>
      <c r="E196" s="387">
        <v>6</v>
      </c>
      <c r="F196" s="388"/>
      <c r="G196" s="389">
        <f t="shared" ref="G196" si="75">E196*F196</f>
        <v>0</v>
      </c>
    </row>
    <row r="197" spans="1:7" ht="21.75" customHeight="1">
      <c r="A197" s="384"/>
      <c r="B197" s="385"/>
      <c r="C197" s="386"/>
      <c r="D197" s="387"/>
      <c r="E197" s="387"/>
      <c r="F197" s="388"/>
      <c r="G197" s="389"/>
    </row>
    <row r="198" spans="1:7" ht="21.75" customHeight="1">
      <c r="A198" s="384" t="s">
        <v>371</v>
      </c>
      <c r="B198" s="385" t="s">
        <v>260</v>
      </c>
      <c r="C198" s="386" t="s">
        <v>146</v>
      </c>
      <c r="D198" s="387" t="s">
        <v>11</v>
      </c>
      <c r="E198" s="387">
        <v>13</v>
      </c>
      <c r="F198" s="388"/>
      <c r="G198" s="389">
        <f t="shared" ref="G198" si="76">E198*F198</f>
        <v>0</v>
      </c>
    </row>
    <row r="199" spans="1:7" ht="21.75" customHeight="1">
      <c r="A199" s="384"/>
      <c r="B199" s="385"/>
      <c r="C199" s="386"/>
      <c r="D199" s="387"/>
      <c r="E199" s="387"/>
      <c r="F199" s="388"/>
      <c r="G199" s="389"/>
    </row>
    <row r="200" spans="1:7" ht="21.75" customHeight="1">
      <c r="A200" s="384" t="s">
        <v>372</v>
      </c>
      <c r="B200" s="385" t="s">
        <v>260</v>
      </c>
      <c r="C200" s="386" t="s">
        <v>178</v>
      </c>
      <c r="D200" s="387" t="s">
        <v>6</v>
      </c>
      <c r="E200" s="387">
        <v>15</v>
      </c>
      <c r="F200" s="388"/>
      <c r="G200" s="389">
        <f t="shared" ref="G200" si="77">E200*F200</f>
        <v>0</v>
      </c>
    </row>
    <row r="201" spans="1:7" ht="21.75" customHeight="1">
      <c r="A201" s="384"/>
      <c r="B201" s="385"/>
      <c r="C201" s="386"/>
      <c r="D201" s="387"/>
      <c r="E201" s="387"/>
      <c r="F201" s="388"/>
      <c r="G201" s="389"/>
    </row>
    <row r="202" spans="1:7" ht="21.75" customHeight="1">
      <c r="A202" s="384" t="s">
        <v>373</v>
      </c>
      <c r="B202" s="385" t="s">
        <v>260</v>
      </c>
      <c r="C202" s="386" t="s">
        <v>179</v>
      </c>
      <c r="D202" s="387" t="s">
        <v>6</v>
      </c>
      <c r="E202" s="387">
        <v>6</v>
      </c>
      <c r="F202" s="388"/>
      <c r="G202" s="389">
        <f t="shared" ref="G202" si="78">E202*F202</f>
        <v>0</v>
      </c>
    </row>
    <row r="203" spans="1:7" ht="21.75" customHeight="1">
      <c r="A203" s="384"/>
      <c r="B203" s="385"/>
      <c r="C203" s="386"/>
      <c r="D203" s="387"/>
      <c r="E203" s="387"/>
      <c r="F203" s="388"/>
      <c r="G203" s="389"/>
    </row>
    <row r="204" spans="1:7" ht="21.75" customHeight="1">
      <c r="A204" s="384" t="s">
        <v>374</v>
      </c>
      <c r="B204" s="385" t="s">
        <v>260</v>
      </c>
      <c r="C204" s="386" t="s">
        <v>180</v>
      </c>
      <c r="D204" s="387" t="s">
        <v>6</v>
      </c>
      <c r="E204" s="387">
        <v>122</v>
      </c>
      <c r="F204" s="388"/>
      <c r="G204" s="389">
        <f t="shared" ref="G204" si="79">E204*F204</f>
        <v>0</v>
      </c>
    </row>
    <row r="205" spans="1:7" ht="21.75" customHeight="1">
      <c r="A205" s="384"/>
      <c r="B205" s="385"/>
      <c r="C205" s="386"/>
      <c r="D205" s="387"/>
      <c r="E205" s="387"/>
      <c r="F205" s="388"/>
      <c r="G205" s="389"/>
    </row>
    <row r="206" spans="1:7" ht="21.75" customHeight="1">
      <c r="A206" s="384" t="s">
        <v>375</v>
      </c>
      <c r="B206" s="385" t="s">
        <v>260</v>
      </c>
      <c r="C206" s="386" t="s">
        <v>147</v>
      </c>
      <c r="D206" s="387" t="s">
        <v>11</v>
      </c>
      <c r="E206" s="387">
        <v>6</v>
      </c>
      <c r="F206" s="388"/>
      <c r="G206" s="389">
        <f t="shared" ref="G206" si="80">E206*F206</f>
        <v>0</v>
      </c>
    </row>
    <row r="207" spans="1:7" ht="21.75" customHeight="1">
      <c r="A207" s="384"/>
      <c r="B207" s="385"/>
      <c r="C207" s="386"/>
      <c r="D207" s="387"/>
      <c r="E207" s="387"/>
      <c r="F207" s="388"/>
      <c r="G207" s="389"/>
    </row>
    <row r="208" spans="1:7" ht="21.75" customHeight="1">
      <c r="A208" s="384" t="s">
        <v>376</v>
      </c>
      <c r="B208" s="385" t="s">
        <v>260</v>
      </c>
      <c r="C208" s="386" t="s">
        <v>181</v>
      </c>
      <c r="D208" s="387" t="s">
        <v>11</v>
      </c>
      <c r="E208" s="387">
        <v>1</v>
      </c>
      <c r="F208" s="388"/>
      <c r="G208" s="389">
        <f t="shared" ref="G208" si="81">E208*F208</f>
        <v>0</v>
      </c>
    </row>
    <row r="209" spans="1:7" ht="21.75" customHeight="1">
      <c r="A209" s="384"/>
      <c r="B209" s="385"/>
      <c r="C209" s="386"/>
      <c r="D209" s="387"/>
      <c r="E209" s="387"/>
      <c r="F209" s="388"/>
      <c r="G209" s="389"/>
    </row>
    <row r="210" spans="1:7" ht="21.75" customHeight="1">
      <c r="A210" s="335" t="s">
        <v>157</v>
      </c>
      <c r="B210" s="336"/>
      <c r="C210" s="336"/>
      <c r="D210" s="336"/>
      <c r="E210" s="336"/>
      <c r="F210" s="337"/>
      <c r="G210" s="168">
        <f>SUM(G174:G209)</f>
        <v>0</v>
      </c>
    </row>
    <row r="211" spans="1:7" ht="21.75" customHeight="1">
      <c r="A211" s="346"/>
      <c r="B211" s="347"/>
      <c r="C211" s="347"/>
      <c r="D211" s="347"/>
      <c r="E211" s="347"/>
      <c r="F211" s="347"/>
      <c r="G211" s="348"/>
    </row>
    <row r="212" spans="1:7" ht="21.75" customHeight="1" thickBot="1">
      <c r="A212" s="372" t="s">
        <v>182</v>
      </c>
      <c r="B212" s="373"/>
      <c r="C212" s="373"/>
      <c r="D212" s="373"/>
      <c r="E212" s="373"/>
      <c r="F212" s="374"/>
      <c r="G212" s="190">
        <f>G146+G171+G210</f>
        <v>0</v>
      </c>
    </row>
    <row r="213" spans="1:7" ht="21.75" customHeight="1">
      <c r="A213" s="166"/>
      <c r="B213" s="166"/>
      <c r="C213" s="166"/>
      <c r="D213" s="166"/>
      <c r="E213" s="166"/>
      <c r="F213" s="166"/>
      <c r="G213" s="166"/>
    </row>
    <row r="214" spans="1:7" ht="21.75" customHeight="1" thickBot="1">
      <c r="A214" s="166"/>
      <c r="B214" s="166"/>
      <c r="C214" s="166"/>
      <c r="D214" s="166"/>
      <c r="E214" s="166"/>
      <c r="F214" s="166"/>
      <c r="G214" s="166"/>
    </row>
    <row r="215" spans="1:7" ht="21.75" customHeight="1" thickBot="1">
      <c r="A215" s="375"/>
      <c r="B215" s="376"/>
      <c r="C215" s="376"/>
      <c r="D215" s="376"/>
      <c r="E215" s="376"/>
      <c r="F215" s="376"/>
      <c r="G215" s="377"/>
    </row>
    <row r="216" spans="1:7" ht="21.75" customHeight="1" thickBot="1">
      <c r="A216" s="378" t="s">
        <v>183</v>
      </c>
      <c r="B216" s="379"/>
      <c r="C216" s="379"/>
      <c r="D216" s="379"/>
      <c r="E216" s="379"/>
      <c r="F216" s="380"/>
      <c r="G216" s="185">
        <f>G123+G212</f>
        <v>0</v>
      </c>
    </row>
    <row r="217" spans="1:7" ht="21.75" customHeight="1">
      <c r="A217" s="166"/>
      <c r="B217" s="166"/>
      <c r="C217" s="166"/>
      <c r="D217" s="166"/>
      <c r="E217" s="166"/>
      <c r="F217" s="166"/>
      <c r="G217" s="166"/>
    </row>
    <row r="218" spans="1:7" ht="21.75" customHeight="1">
      <c r="A218" s="166"/>
      <c r="B218" s="166"/>
      <c r="C218" s="166"/>
      <c r="D218" s="166"/>
      <c r="E218" s="166"/>
      <c r="F218" s="166"/>
      <c r="G218" s="166"/>
    </row>
    <row r="219" spans="1:7" ht="21.75" customHeight="1">
      <c r="A219" s="166"/>
      <c r="B219" s="166"/>
      <c r="C219" s="166"/>
      <c r="D219" s="166"/>
      <c r="E219" s="166"/>
      <c r="F219" s="166"/>
      <c r="G219" s="166"/>
    </row>
    <row r="220" spans="1:7" ht="21.75" customHeight="1">
      <c r="A220" s="166"/>
      <c r="B220" s="166"/>
      <c r="C220" s="166"/>
      <c r="D220" s="166"/>
      <c r="E220" s="166"/>
      <c r="F220" s="166"/>
      <c r="G220" s="166"/>
    </row>
    <row r="221" spans="1:7" ht="21.75" customHeight="1">
      <c r="A221" s="166"/>
      <c r="B221" s="166"/>
      <c r="C221" s="166"/>
      <c r="D221" s="166"/>
      <c r="E221" s="166"/>
      <c r="F221" s="166"/>
      <c r="G221" s="166"/>
    </row>
    <row r="222" spans="1:7" ht="42.75" customHeight="1">
      <c r="A222" s="166"/>
      <c r="B222" s="166"/>
      <c r="C222" s="166"/>
      <c r="D222" s="166"/>
      <c r="E222" s="166"/>
      <c r="F222" s="166"/>
      <c r="G222" s="166"/>
    </row>
    <row r="223" spans="1:7" ht="21.75" customHeight="1">
      <c r="A223" s="166"/>
      <c r="B223" s="166"/>
      <c r="C223" s="166"/>
      <c r="D223" s="166"/>
      <c r="E223" s="166"/>
      <c r="F223" s="166"/>
      <c r="G223" s="166"/>
    </row>
    <row r="224" spans="1:7" ht="21.75" customHeight="1">
      <c r="A224" s="166"/>
      <c r="B224" s="166"/>
      <c r="C224" s="166"/>
      <c r="D224" s="166"/>
      <c r="E224" s="166"/>
      <c r="F224" s="166"/>
      <c r="G224" s="166"/>
    </row>
    <row r="225" spans="1:7" ht="21.75" customHeight="1">
      <c r="A225" s="166"/>
      <c r="B225" s="166"/>
      <c r="C225" s="166"/>
      <c r="D225" s="166"/>
      <c r="E225" s="166"/>
      <c r="F225" s="166"/>
      <c r="G225" s="166"/>
    </row>
    <row r="226" spans="1:7" ht="21.75" customHeight="1">
      <c r="A226" s="166"/>
      <c r="B226" s="166"/>
      <c r="C226" s="166"/>
      <c r="D226" s="166"/>
      <c r="E226" s="166"/>
      <c r="F226" s="166"/>
      <c r="G226" s="166"/>
    </row>
    <row r="227" spans="1:7" ht="21.75" customHeight="1">
      <c r="A227" s="166"/>
      <c r="B227" s="166"/>
      <c r="C227" s="166"/>
      <c r="D227" s="166"/>
      <c r="E227" s="166"/>
      <c r="F227" s="166"/>
      <c r="G227" s="166"/>
    </row>
    <row r="228" spans="1:7" ht="21.75" customHeight="1">
      <c r="A228" s="166"/>
      <c r="B228" s="166"/>
      <c r="C228" s="166"/>
      <c r="D228" s="166"/>
      <c r="E228" s="166"/>
      <c r="F228" s="166"/>
      <c r="G228" s="166"/>
    </row>
    <row r="229" spans="1:7" ht="21.75" customHeight="1">
      <c r="A229" s="166"/>
      <c r="B229" s="166"/>
      <c r="C229" s="166"/>
      <c r="D229" s="166"/>
      <c r="E229" s="166"/>
      <c r="F229" s="166"/>
      <c r="G229" s="166"/>
    </row>
    <row r="230" spans="1:7" ht="21.75" customHeight="1">
      <c r="A230" s="166"/>
      <c r="B230" s="166"/>
      <c r="C230" s="166"/>
      <c r="D230" s="166"/>
      <c r="E230" s="166"/>
      <c r="F230" s="166"/>
      <c r="G230" s="166"/>
    </row>
    <row r="231" spans="1:7" ht="21.75" customHeight="1">
      <c r="A231" s="166"/>
      <c r="B231" s="166"/>
      <c r="C231" s="166"/>
      <c r="D231" s="166"/>
      <c r="E231" s="166"/>
      <c r="F231" s="166"/>
      <c r="G231" s="166"/>
    </row>
    <row r="232" spans="1:7" ht="21.75" customHeight="1">
      <c r="A232" s="166"/>
      <c r="B232" s="166"/>
      <c r="C232" s="166"/>
      <c r="D232" s="166"/>
      <c r="E232" s="166"/>
      <c r="F232" s="166"/>
      <c r="G232" s="166"/>
    </row>
    <row r="233" spans="1:7" ht="21.75" customHeight="1">
      <c r="A233" s="166"/>
      <c r="B233" s="166"/>
      <c r="C233" s="166"/>
      <c r="D233" s="166"/>
      <c r="E233" s="166"/>
      <c r="F233" s="166"/>
      <c r="G233" s="166"/>
    </row>
    <row r="234" spans="1:7" ht="21.75" customHeight="1">
      <c r="A234" s="166"/>
      <c r="B234" s="166"/>
      <c r="C234" s="166"/>
      <c r="D234" s="166"/>
      <c r="E234" s="166"/>
      <c r="F234" s="166"/>
      <c r="G234" s="166"/>
    </row>
    <row r="235" spans="1:7" ht="21.75" customHeight="1">
      <c r="A235" s="166"/>
      <c r="B235" s="166"/>
      <c r="C235" s="166"/>
      <c r="D235" s="166"/>
      <c r="E235" s="166"/>
      <c r="F235" s="166"/>
      <c r="G235" s="166"/>
    </row>
    <row r="236" spans="1:7" ht="21.75" customHeight="1">
      <c r="A236" s="166"/>
      <c r="B236" s="166"/>
      <c r="C236" s="166"/>
      <c r="D236" s="166"/>
      <c r="E236" s="166"/>
      <c r="F236" s="166"/>
      <c r="G236" s="166"/>
    </row>
    <row r="237" spans="1:7" ht="21.75" customHeight="1">
      <c r="A237" s="166"/>
      <c r="B237" s="166"/>
      <c r="C237" s="166"/>
      <c r="D237" s="166"/>
      <c r="E237" s="166"/>
      <c r="F237" s="166"/>
      <c r="G237" s="166"/>
    </row>
    <row r="238" spans="1:7" ht="21.75" customHeight="1">
      <c r="A238" s="166"/>
      <c r="B238" s="166"/>
      <c r="C238" s="166"/>
      <c r="D238" s="166"/>
      <c r="E238" s="166"/>
      <c r="F238" s="166"/>
      <c r="G238" s="166"/>
    </row>
    <row r="239" spans="1:7" ht="21.75" customHeight="1">
      <c r="A239" s="166"/>
      <c r="B239" s="166"/>
      <c r="C239" s="166"/>
      <c r="D239" s="166"/>
      <c r="E239" s="166"/>
      <c r="F239" s="166"/>
      <c r="G239" s="166"/>
    </row>
    <row r="240" spans="1:7" ht="21.75" customHeight="1">
      <c r="A240" s="166"/>
      <c r="B240" s="166"/>
      <c r="C240" s="166"/>
      <c r="D240" s="166"/>
      <c r="E240" s="166"/>
      <c r="F240" s="166"/>
      <c r="G240" s="166"/>
    </row>
    <row r="241" spans="1:7" ht="21.75" customHeight="1">
      <c r="A241" s="166"/>
      <c r="B241" s="166"/>
      <c r="C241" s="166"/>
      <c r="D241" s="166"/>
      <c r="E241" s="166"/>
      <c r="F241" s="166"/>
      <c r="G241" s="166"/>
    </row>
    <row r="242" spans="1:7" ht="21.75" customHeight="1">
      <c r="A242" s="166"/>
      <c r="B242" s="166"/>
      <c r="C242" s="166"/>
      <c r="D242" s="166"/>
      <c r="E242" s="166"/>
      <c r="F242" s="166"/>
      <c r="G242" s="166"/>
    </row>
    <row r="243" spans="1:7" ht="21.75" customHeight="1">
      <c r="A243" s="166"/>
      <c r="B243" s="166"/>
      <c r="C243" s="166"/>
      <c r="D243" s="166"/>
      <c r="E243" s="166"/>
      <c r="F243" s="166"/>
      <c r="G243" s="166"/>
    </row>
    <row r="244" spans="1:7" ht="21.75" customHeight="1">
      <c r="A244" s="166"/>
      <c r="B244" s="166"/>
      <c r="C244" s="166"/>
      <c r="D244" s="166"/>
      <c r="E244" s="166"/>
      <c r="F244" s="166"/>
      <c r="G244" s="166"/>
    </row>
    <row r="245" spans="1:7" ht="21.75" customHeight="1">
      <c r="A245" s="166"/>
      <c r="B245" s="166"/>
      <c r="C245" s="166"/>
      <c r="D245" s="166"/>
      <c r="E245" s="166"/>
      <c r="F245" s="166"/>
      <c r="G245" s="166"/>
    </row>
    <row r="246" spans="1:7" ht="21.75" customHeight="1">
      <c r="A246" s="166"/>
      <c r="B246" s="166"/>
      <c r="C246" s="166"/>
      <c r="D246" s="166"/>
      <c r="E246" s="166"/>
      <c r="F246" s="166"/>
      <c r="G246" s="166"/>
    </row>
    <row r="247" spans="1:7" ht="21.75" customHeight="1">
      <c r="A247" s="166"/>
      <c r="B247" s="166"/>
      <c r="C247" s="166"/>
      <c r="D247" s="166"/>
      <c r="E247" s="166"/>
      <c r="F247" s="166"/>
      <c r="G247" s="166"/>
    </row>
    <row r="248" spans="1:7" ht="21.75" customHeight="1">
      <c r="A248" s="166"/>
      <c r="B248" s="166"/>
      <c r="C248" s="166"/>
      <c r="D248" s="166"/>
      <c r="E248" s="166"/>
      <c r="F248" s="166"/>
      <c r="G248" s="166"/>
    </row>
    <row r="249" spans="1:7" ht="21.75" customHeight="1">
      <c r="A249" s="166"/>
      <c r="B249" s="166"/>
      <c r="C249" s="166"/>
      <c r="D249" s="166"/>
      <c r="E249" s="166"/>
      <c r="F249" s="166"/>
      <c r="G249" s="166"/>
    </row>
    <row r="250" spans="1:7" ht="21.75" customHeight="1">
      <c r="A250" s="166"/>
      <c r="B250" s="166"/>
      <c r="C250" s="166"/>
      <c r="D250" s="166"/>
      <c r="E250" s="166"/>
      <c r="F250" s="166"/>
      <c r="G250" s="166"/>
    </row>
    <row r="251" spans="1:7" ht="21.75" customHeight="1">
      <c r="A251" s="166"/>
      <c r="B251" s="166"/>
      <c r="C251" s="166"/>
      <c r="D251" s="166"/>
      <c r="E251" s="166"/>
      <c r="F251" s="166"/>
      <c r="G251" s="166"/>
    </row>
    <row r="252" spans="1:7">
      <c r="A252" s="166"/>
      <c r="B252" s="166"/>
      <c r="C252" s="166"/>
      <c r="D252" s="166"/>
      <c r="E252" s="166"/>
      <c r="F252" s="166"/>
      <c r="G252" s="166"/>
    </row>
    <row r="253" spans="1:7">
      <c r="A253" s="166"/>
      <c r="B253" s="166"/>
      <c r="C253" s="166"/>
      <c r="D253" s="166"/>
      <c r="E253" s="166"/>
      <c r="F253" s="166"/>
      <c r="G253" s="166"/>
    </row>
    <row r="254" spans="1:7">
      <c r="A254" s="166"/>
      <c r="B254" s="166"/>
      <c r="C254" s="166"/>
      <c r="D254" s="166"/>
      <c r="E254" s="166"/>
      <c r="F254" s="166"/>
      <c r="G254" s="166"/>
    </row>
    <row r="255" spans="1:7">
      <c r="A255" s="166"/>
      <c r="B255" s="166"/>
      <c r="C255" s="166"/>
      <c r="D255" s="166"/>
      <c r="E255" s="166"/>
      <c r="F255" s="166"/>
      <c r="G255" s="166"/>
    </row>
    <row r="256" spans="1:7">
      <c r="A256" s="166"/>
      <c r="B256" s="166"/>
      <c r="C256" s="166"/>
      <c r="D256" s="166"/>
      <c r="E256" s="166"/>
      <c r="F256" s="166"/>
      <c r="G256" s="166"/>
    </row>
    <row r="257" spans="1:7">
      <c r="A257" s="166"/>
      <c r="B257" s="166"/>
      <c r="C257" s="166"/>
      <c r="D257" s="166"/>
      <c r="E257" s="166"/>
      <c r="F257" s="166"/>
      <c r="G257" s="166"/>
    </row>
    <row r="258" spans="1:7">
      <c r="A258" s="166"/>
      <c r="B258" s="166"/>
      <c r="C258" s="166"/>
      <c r="D258" s="166"/>
      <c r="E258" s="166"/>
      <c r="F258" s="166"/>
      <c r="G258" s="166"/>
    </row>
    <row r="259" spans="1:7">
      <c r="A259" s="166"/>
      <c r="B259" s="166"/>
      <c r="C259" s="166"/>
      <c r="D259" s="166"/>
      <c r="E259" s="166"/>
      <c r="F259" s="166"/>
      <c r="G259" s="166"/>
    </row>
    <row r="260" spans="1:7">
      <c r="A260" s="166"/>
      <c r="B260" s="166"/>
      <c r="C260" s="166"/>
      <c r="D260" s="166"/>
      <c r="E260" s="166"/>
      <c r="F260" s="166"/>
      <c r="G260" s="166"/>
    </row>
    <row r="261" spans="1:7">
      <c r="A261" s="166"/>
      <c r="B261" s="166"/>
      <c r="C261" s="166"/>
      <c r="D261" s="166"/>
      <c r="E261" s="166"/>
      <c r="F261" s="166"/>
      <c r="G261" s="166"/>
    </row>
    <row r="262" spans="1:7">
      <c r="A262" s="166"/>
      <c r="B262" s="166"/>
      <c r="C262" s="166"/>
      <c r="D262" s="166"/>
      <c r="E262" s="166"/>
      <c r="F262" s="166"/>
      <c r="G262" s="166"/>
    </row>
    <row r="263" spans="1:7">
      <c r="A263" s="166"/>
      <c r="B263" s="166"/>
      <c r="C263" s="166"/>
      <c r="D263" s="166"/>
      <c r="E263" s="166"/>
      <c r="F263" s="166"/>
      <c r="G263" s="166"/>
    </row>
    <row r="264" spans="1:7">
      <c r="A264" s="166"/>
      <c r="B264" s="166"/>
      <c r="C264" s="166"/>
      <c r="D264" s="166"/>
      <c r="E264" s="166"/>
      <c r="F264" s="166"/>
      <c r="G264" s="166"/>
    </row>
    <row r="265" spans="1:7">
      <c r="A265" s="36"/>
      <c r="B265" s="36"/>
      <c r="C265" s="36"/>
      <c r="D265" s="36"/>
      <c r="E265" s="36"/>
      <c r="F265" s="36"/>
      <c r="G265" s="36"/>
    </row>
    <row r="266" spans="1:7">
      <c r="A266" s="36"/>
      <c r="B266" s="36"/>
      <c r="C266" s="36"/>
      <c r="D266" s="36"/>
      <c r="E266" s="36"/>
      <c r="F266" s="36"/>
      <c r="G266" s="36"/>
    </row>
    <row r="267" spans="1:7">
      <c r="A267" s="36"/>
      <c r="B267" s="36"/>
      <c r="C267" s="36"/>
      <c r="D267" s="36"/>
      <c r="E267" s="36"/>
      <c r="F267" s="36"/>
      <c r="G267" s="36"/>
    </row>
    <row r="268" spans="1:7">
      <c r="A268" s="36"/>
      <c r="B268" s="36"/>
      <c r="C268" s="36"/>
      <c r="D268" s="36"/>
      <c r="E268" s="36"/>
      <c r="F268" s="36"/>
      <c r="G268" s="36"/>
    </row>
    <row r="269" spans="1:7">
      <c r="A269" s="36"/>
      <c r="B269" s="36"/>
      <c r="C269" s="36"/>
      <c r="D269" s="36"/>
      <c r="E269" s="36"/>
      <c r="F269" s="36"/>
      <c r="G269" s="36"/>
    </row>
    <row r="270" spans="1:7">
      <c r="A270" s="36"/>
      <c r="B270" s="36"/>
      <c r="C270" s="36"/>
      <c r="D270" s="36"/>
      <c r="E270" s="36"/>
      <c r="F270" s="36"/>
      <c r="G270" s="36"/>
    </row>
    <row r="271" spans="1:7">
      <c r="A271" s="36"/>
      <c r="B271" s="36"/>
      <c r="C271" s="36"/>
      <c r="D271" s="36"/>
      <c r="E271" s="36"/>
      <c r="F271" s="36"/>
      <c r="G271" s="36"/>
    </row>
    <row r="272" spans="1:7">
      <c r="A272" s="36"/>
      <c r="B272" s="36"/>
      <c r="C272" s="36"/>
      <c r="D272" s="36"/>
      <c r="E272" s="36"/>
      <c r="F272" s="36"/>
      <c r="G272" s="36"/>
    </row>
    <row r="273" spans="1:7">
      <c r="A273" s="36"/>
      <c r="B273" s="36"/>
      <c r="C273" s="36"/>
      <c r="D273" s="36"/>
      <c r="E273" s="36"/>
      <c r="F273" s="36"/>
      <c r="G273" s="36"/>
    </row>
    <row r="274" spans="1:7">
      <c r="A274" s="36"/>
      <c r="B274" s="36"/>
      <c r="C274" s="36"/>
      <c r="D274" s="36"/>
      <c r="E274" s="36"/>
      <c r="F274" s="36"/>
      <c r="G274" s="36"/>
    </row>
    <row r="275" spans="1:7">
      <c r="A275" s="36"/>
      <c r="B275" s="36"/>
      <c r="C275" s="36"/>
      <c r="D275" s="36"/>
      <c r="E275" s="36"/>
      <c r="F275" s="36"/>
      <c r="G275" s="36"/>
    </row>
    <row r="276" spans="1:7">
      <c r="A276" s="36"/>
      <c r="B276" s="36"/>
      <c r="C276" s="36"/>
      <c r="D276" s="36"/>
      <c r="E276" s="36"/>
      <c r="F276" s="36"/>
      <c r="G276" s="36"/>
    </row>
    <row r="277" spans="1:7">
      <c r="A277" s="36"/>
      <c r="B277" s="36"/>
      <c r="C277" s="36"/>
      <c r="D277" s="36"/>
      <c r="E277" s="36"/>
      <c r="F277" s="36"/>
      <c r="G277" s="36"/>
    </row>
    <row r="278" spans="1:7">
      <c r="A278" s="36"/>
      <c r="B278" s="36"/>
      <c r="C278" s="36"/>
      <c r="D278" s="36"/>
      <c r="E278" s="36"/>
      <c r="F278" s="36"/>
      <c r="G278" s="36"/>
    </row>
    <row r="279" spans="1:7">
      <c r="A279" s="36"/>
      <c r="B279" s="36"/>
      <c r="C279" s="36"/>
      <c r="D279" s="36"/>
      <c r="E279" s="36"/>
      <c r="F279" s="36"/>
      <c r="G279" s="36"/>
    </row>
    <row r="280" spans="1:7">
      <c r="A280" s="36"/>
      <c r="B280" s="36"/>
      <c r="C280" s="36"/>
      <c r="D280" s="36"/>
      <c r="E280" s="36"/>
      <c r="F280" s="36"/>
      <c r="G280" s="36"/>
    </row>
    <row r="281" spans="1:7">
      <c r="A281" s="36"/>
      <c r="B281" s="36"/>
      <c r="C281" s="36"/>
      <c r="D281" s="36"/>
      <c r="E281" s="36"/>
      <c r="F281" s="36"/>
      <c r="G281" s="36"/>
    </row>
    <row r="282" spans="1:7">
      <c r="A282" s="36"/>
      <c r="B282" s="36"/>
      <c r="C282" s="36"/>
      <c r="D282" s="36"/>
      <c r="E282" s="36"/>
      <c r="F282" s="36"/>
      <c r="G282" s="36"/>
    </row>
    <row r="283" spans="1:7">
      <c r="A283" s="36"/>
      <c r="B283" s="36"/>
      <c r="C283" s="36"/>
      <c r="D283" s="36"/>
      <c r="E283" s="36"/>
      <c r="F283" s="36"/>
      <c r="G283" s="36"/>
    </row>
    <row r="284" spans="1:7">
      <c r="A284" s="36"/>
      <c r="B284" s="36"/>
      <c r="C284" s="36"/>
      <c r="D284" s="36"/>
      <c r="E284" s="36"/>
      <c r="F284" s="36"/>
      <c r="G284" s="36"/>
    </row>
    <row r="285" spans="1:7">
      <c r="A285" s="36"/>
      <c r="B285" s="36"/>
      <c r="C285" s="36"/>
      <c r="D285" s="36"/>
      <c r="E285" s="36"/>
      <c r="F285" s="36"/>
      <c r="G285" s="36"/>
    </row>
    <row r="286" spans="1:7">
      <c r="A286" s="36"/>
      <c r="B286" s="36"/>
      <c r="C286" s="36"/>
      <c r="D286" s="36"/>
      <c r="E286" s="36"/>
      <c r="F286" s="36"/>
      <c r="G286" s="36"/>
    </row>
    <row r="287" spans="1:7">
      <c r="A287" s="36"/>
      <c r="B287" s="36"/>
      <c r="C287" s="36"/>
      <c r="D287" s="36"/>
      <c r="E287" s="36"/>
      <c r="F287" s="36"/>
      <c r="G287" s="36"/>
    </row>
    <row r="288" spans="1:7">
      <c r="A288" s="36"/>
      <c r="B288" s="36"/>
      <c r="C288" s="36"/>
      <c r="D288" s="36"/>
      <c r="E288" s="36"/>
      <c r="F288" s="36"/>
      <c r="G288" s="36"/>
    </row>
    <row r="289" spans="1:7">
      <c r="A289" s="36"/>
      <c r="B289" s="36"/>
      <c r="C289" s="36"/>
      <c r="D289" s="36"/>
      <c r="E289" s="36"/>
      <c r="F289" s="36"/>
      <c r="G289" s="36"/>
    </row>
    <row r="290" spans="1:7">
      <c r="A290" s="36"/>
      <c r="B290" s="36"/>
      <c r="C290" s="36"/>
      <c r="D290" s="36"/>
      <c r="E290" s="36"/>
      <c r="F290" s="36"/>
      <c r="G290" s="36"/>
    </row>
    <row r="291" spans="1:7">
      <c r="A291" s="36"/>
      <c r="B291" s="36"/>
      <c r="C291" s="36"/>
      <c r="D291" s="36"/>
      <c r="E291" s="36"/>
      <c r="F291" s="36"/>
      <c r="G291" s="36"/>
    </row>
    <row r="292" spans="1:7">
      <c r="A292" s="36"/>
      <c r="B292" s="36"/>
      <c r="C292" s="36"/>
      <c r="D292" s="36"/>
      <c r="E292" s="36"/>
      <c r="F292" s="36"/>
      <c r="G292" s="36"/>
    </row>
    <row r="293" spans="1:7">
      <c r="A293" s="36"/>
      <c r="B293" s="36"/>
      <c r="C293" s="36"/>
      <c r="D293" s="36"/>
      <c r="E293" s="36"/>
      <c r="F293" s="36"/>
      <c r="G293" s="36"/>
    </row>
    <row r="294" spans="1:7">
      <c r="A294" s="36"/>
      <c r="B294" s="36"/>
      <c r="C294" s="36"/>
      <c r="D294" s="36"/>
      <c r="E294" s="36"/>
      <c r="F294" s="36"/>
      <c r="G294" s="36"/>
    </row>
    <row r="295" spans="1:7">
      <c r="A295" s="36"/>
      <c r="B295" s="36"/>
      <c r="C295" s="36"/>
      <c r="D295" s="36"/>
      <c r="E295" s="36"/>
      <c r="F295" s="36"/>
      <c r="G295" s="36"/>
    </row>
    <row r="296" spans="1:7">
      <c r="A296" s="36"/>
      <c r="B296" s="36"/>
      <c r="C296" s="36"/>
      <c r="D296" s="36"/>
      <c r="E296" s="36"/>
      <c r="F296" s="36"/>
      <c r="G296" s="36"/>
    </row>
    <row r="297" spans="1:7">
      <c r="A297" s="36"/>
      <c r="B297" s="36"/>
      <c r="C297" s="36"/>
      <c r="D297" s="36"/>
      <c r="E297" s="36"/>
      <c r="F297" s="36"/>
      <c r="G297" s="36"/>
    </row>
    <row r="298" spans="1:7">
      <c r="A298" s="36"/>
      <c r="B298" s="36"/>
      <c r="C298" s="36"/>
      <c r="D298" s="36"/>
      <c r="E298" s="36"/>
      <c r="F298" s="36"/>
      <c r="G298" s="36"/>
    </row>
    <row r="299" spans="1:7">
      <c r="A299" s="36"/>
      <c r="B299" s="36"/>
      <c r="C299" s="36"/>
      <c r="D299" s="36"/>
      <c r="E299" s="36"/>
      <c r="F299" s="36"/>
      <c r="G299" s="36"/>
    </row>
  </sheetData>
  <mergeCells count="644">
    <mergeCell ref="A17:A18"/>
    <mergeCell ref="B17:B18"/>
    <mergeCell ref="C17:C18"/>
    <mergeCell ref="D17:D18"/>
    <mergeCell ref="E17:E18"/>
    <mergeCell ref="F17:F18"/>
    <mergeCell ref="G17:G18"/>
    <mergeCell ref="C38:C39"/>
    <mergeCell ref="A38:A39"/>
    <mergeCell ref="B38:B39"/>
    <mergeCell ref="D38:D39"/>
    <mergeCell ref="E38:E39"/>
    <mergeCell ref="F38:F39"/>
    <mergeCell ref="G38:G39"/>
    <mergeCell ref="A33:F33"/>
    <mergeCell ref="B25:B26"/>
    <mergeCell ref="C25:C26"/>
    <mergeCell ref="D25:D26"/>
    <mergeCell ref="E25:E26"/>
    <mergeCell ref="F25:F26"/>
    <mergeCell ref="A23:A24"/>
    <mergeCell ref="B19:B20"/>
    <mergeCell ref="E23:E24"/>
    <mergeCell ref="F23:F24"/>
    <mergeCell ref="A97:A98"/>
    <mergeCell ref="B97:B98"/>
    <mergeCell ref="C97:C98"/>
    <mergeCell ref="D97:D98"/>
    <mergeCell ref="E97:E98"/>
    <mergeCell ref="F97:F98"/>
    <mergeCell ref="G97:G98"/>
    <mergeCell ref="G196:G197"/>
    <mergeCell ref="G198:G199"/>
    <mergeCell ref="A196:A197"/>
    <mergeCell ref="B196:B197"/>
    <mergeCell ref="G192:G193"/>
    <mergeCell ref="A194:A195"/>
    <mergeCell ref="B194:B195"/>
    <mergeCell ref="F194:F195"/>
    <mergeCell ref="G194:G195"/>
    <mergeCell ref="C194:C195"/>
    <mergeCell ref="D194:D195"/>
    <mergeCell ref="E194:E195"/>
    <mergeCell ref="C192:C193"/>
    <mergeCell ref="D192:D193"/>
    <mergeCell ref="E192:E193"/>
    <mergeCell ref="A192:A193"/>
    <mergeCell ref="B192:B193"/>
    <mergeCell ref="G200:G201"/>
    <mergeCell ref="G202:G203"/>
    <mergeCell ref="F204:F205"/>
    <mergeCell ref="G204:G205"/>
    <mergeCell ref="A206:A207"/>
    <mergeCell ref="B206:B207"/>
    <mergeCell ref="F206:F207"/>
    <mergeCell ref="G206:G207"/>
    <mergeCell ref="C206:C207"/>
    <mergeCell ref="D206:D207"/>
    <mergeCell ref="E206:E207"/>
    <mergeCell ref="C204:C205"/>
    <mergeCell ref="D204:D205"/>
    <mergeCell ref="E204:E205"/>
    <mergeCell ref="A204:A205"/>
    <mergeCell ref="B204:B205"/>
    <mergeCell ref="A200:A201"/>
    <mergeCell ref="B200:B201"/>
    <mergeCell ref="A210:F210"/>
    <mergeCell ref="F192:F193"/>
    <mergeCell ref="B163:B164"/>
    <mergeCell ref="F186:F187"/>
    <mergeCell ref="D155:D156"/>
    <mergeCell ref="A136:A137"/>
    <mergeCell ref="E138:E139"/>
    <mergeCell ref="C101:C102"/>
    <mergeCell ref="C99:C100"/>
    <mergeCell ref="E113:E114"/>
    <mergeCell ref="D111:D112"/>
    <mergeCell ref="E111:E112"/>
    <mergeCell ref="D99:D100"/>
    <mergeCell ref="F153:F154"/>
    <mergeCell ref="A151:A152"/>
    <mergeCell ref="B151:B152"/>
    <mergeCell ref="A174:A175"/>
    <mergeCell ref="B174:B175"/>
    <mergeCell ref="A165:A166"/>
    <mergeCell ref="B167:B168"/>
    <mergeCell ref="A163:A164"/>
    <mergeCell ref="A167:A168"/>
    <mergeCell ref="B165:B166"/>
    <mergeCell ref="B157:B158"/>
    <mergeCell ref="G186:G187"/>
    <mergeCell ref="C186:C187"/>
    <mergeCell ref="D186:D187"/>
    <mergeCell ref="E186:E187"/>
    <mergeCell ref="C184:C185"/>
    <mergeCell ref="D184:D185"/>
    <mergeCell ref="E184:E185"/>
    <mergeCell ref="G163:G164"/>
    <mergeCell ref="G167:G168"/>
    <mergeCell ref="E163:E164"/>
    <mergeCell ref="F180:F181"/>
    <mergeCell ref="G180:G181"/>
    <mergeCell ref="G174:G175"/>
    <mergeCell ref="F174:F175"/>
    <mergeCell ref="F167:F168"/>
    <mergeCell ref="G165:G166"/>
    <mergeCell ref="F163:F164"/>
    <mergeCell ref="G184:G185"/>
    <mergeCell ref="F184:F185"/>
    <mergeCell ref="E176:E177"/>
    <mergeCell ref="F165:F166"/>
    <mergeCell ref="C167:C168"/>
    <mergeCell ref="C165:C166"/>
    <mergeCell ref="G72:G73"/>
    <mergeCell ref="D13:D14"/>
    <mergeCell ref="E13:E14"/>
    <mergeCell ref="F13:F14"/>
    <mergeCell ref="A25:A26"/>
    <mergeCell ref="G62:G63"/>
    <mergeCell ref="G64:G65"/>
    <mergeCell ref="G66:G67"/>
    <mergeCell ref="G68:G69"/>
    <mergeCell ref="G70:G71"/>
    <mergeCell ref="G50:G51"/>
    <mergeCell ref="G52:G53"/>
    <mergeCell ref="G54:G55"/>
    <mergeCell ref="G56:G57"/>
    <mergeCell ref="G58:G59"/>
    <mergeCell ref="G60:G61"/>
    <mergeCell ref="C36:C37"/>
    <mergeCell ref="D46:D47"/>
    <mergeCell ref="E46:E47"/>
    <mergeCell ref="D44:D45"/>
    <mergeCell ref="E44:E45"/>
    <mergeCell ref="D42:D43"/>
    <mergeCell ref="E42:E43"/>
    <mergeCell ref="D40:D41"/>
    <mergeCell ref="C76:C77"/>
    <mergeCell ref="A72:A73"/>
    <mergeCell ref="B72:B73"/>
    <mergeCell ref="C72:C73"/>
    <mergeCell ref="D74:D75"/>
    <mergeCell ref="E74:E75"/>
    <mergeCell ref="D76:D77"/>
    <mergeCell ref="E76:E77"/>
    <mergeCell ref="D95:D96"/>
    <mergeCell ref="E95:E96"/>
    <mergeCell ref="D93:D94"/>
    <mergeCell ref="E93:E94"/>
    <mergeCell ref="C74:C75"/>
    <mergeCell ref="D83:D84"/>
    <mergeCell ref="E83:E84"/>
    <mergeCell ref="C83:C84"/>
    <mergeCell ref="D91:D92"/>
    <mergeCell ref="E91:E92"/>
    <mergeCell ref="D89:D90"/>
    <mergeCell ref="E89:E90"/>
    <mergeCell ref="D87:D88"/>
    <mergeCell ref="E87:E88"/>
    <mergeCell ref="D85:D86"/>
    <mergeCell ref="E85:E86"/>
    <mergeCell ref="A159:A160"/>
    <mergeCell ref="D151:D152"/>
    <mergeCell ref="E151:E152"/>
    <mergeCell ref="C163:C164"/>
    <mergeCell ref="D167:D168"/>
    <mergeCell ref="E167:E168"/>
    <mergeCell ref="D165:D166"/>
    <mergeCell ref="E165:E166"/>
    <mergeCell ref="D163:D164"/>
    <mergeCell ref="B161:B162"/>
    <mergeCell ref="C161:C162"/>
    <mergeCell ref="E157:E158"/>
    <mergeCell ref="F161:F162"/>
    <mergeCell ref="A3:G3"/>
    <mergeCell ref="F64:F65"/>
    <mergeCell ref="A62:A63"/>
    <mergeCell ref="B62:B63"/>
    <mergeCell ref="A95:A96"/>
    <mergeCell ref="B113:B114"/>
    <mergeCell ref="B111:B112"/>
    <mergeCell ref="B109:B110"/>
    <mergeCell ref="A113:A114"/>
    <mergeCell ref="F113:F114"/>
    <mergeCell ref="A111:A112"/>
    <mergeCell ref="F111:F112"/>
    <mergeCell ref="A109:A110"/>
    <mergeCell ref="B68:B69"/>
    <mergeCell ref="F99:F100"/>
    <mergeCell ref="F66:F67"/>
    <mergeCell ref="A76:A77"/>
    <mergeCell ref="B76:B77"/>
    <mergeCell ref="F76:F77"/>
    <mergeCell ref="A74:A75"/>
    <mergeCell ref="B74:B75"/>
    <mergeCell ref="G76:G77"/>
    <mergeCell ref="F74:F75"/>
    <mergeCell ref="G74:G75"/>
    <mergeCell ref="A36:A37"/>
    <mergeCell ref="B48:B49"/>
    <mergeCell ref="F40:F41"/>
    <mergeCell ref="F62:F63"/>
    <mergeCell ref="A60:A61"/>
    <mergeCell ref="B60:B61"/>
    <mergeCell ref="F60:F61"/>
    <mergeCell ref="F56:F57"/>
    <mergeCell ref="A54:A55"/>
    <mergeCell ref="F36:F37"/>
    <mergeCell ref="A52:A53"/>
    <mergeCell ref="B52:B53"/>
    <mergeCell ref="F52:F53"/>
    <mergeCell ref="A50:A51"/>
    <mergeCell ref="B50:B51"/>
    <mergeCell ref="F50:F51"/>
    <mergeCell ref="A48:A49"/>
    <mergeCell ref="B36:B37"/>
    <mergeCell ref="B54:B55"/>
    <mergeCell ref="B58:B59"/>
    <mergeCell ref="B56:B57"/>
    <mergeCell ref="A58:A59"/>
    <mergeCell ref="F58:F59"/>
    <mergeCell ref="A40:A41"/>
    <mergeCell ref="C19:C20"/>
    <mergeCell ref="D19:D20"/>
    <mergeCell ref="E19:E20"/>
    <mergeCell ref="F19:F20"/>
    <mergeCell ref="A15:A16"/>
    <mergeCell ref="B15:B16"/>
    <mergeCell ref="C15:C16"/>
    <mergeCell ref="D15:D16"/>
    <mergeCell ref="E15:E16"/>
    <mergeCell ref="F15:F16"/>
    <mergeCell ref="A19:A20"/>
    <mergeCell ref="E21:E22"/>
    <mergeCell ref="F21:F22"/>
    <mergeCell ref="B27:B28"/>
    <mergeCell ref="A29:A30"/>
    <mergeCell ref="C29:C30"/>
    <mergeCell ref="D29:D30"/>
    <mergeCell ref="E29:E30"/>
    <mergeCell ref="F29:F30"/>
    <mergeCell ref="A27:A28"/>
    <mergeCell ref="C27:C28"/>
    <mergeCell ref="D27:D28"/>
    <mergeCell ref="E36:E37"/>
    <mergeCell ref="A56:A57"/>
    <mergeCell ref="G36:G37"/>
    <mergeCell ref="G40:G41"/>
    <mergeCell ref="G42:G43"/>
    <mergeCell ref="G44:G45"/>
    <mergeCell ref="G46:G47"/>
    <mergeCell ref="G48:G49"/>
    <mergeCell ref="A46:A47"/>
    <mergeCell ref="B46:B47"/>
    <mergeCell ref="F46:F47"/>
    <mergeCell ref="A44:A45"/>
    <mergeCell ref="B44:B45"/>
    <mergeCell ref="F54:F55"/>
    <mergeCell ref="F48:F49"/>
    <mergeCell ref="F44:F45"/>
    <mergeCell ref="A42:A43"/>
    <mergeCell ref="B42:B43"/>
    <mergeCell ref="B40:B41"/>
    <mergeCell ref="F42:F43"/>
    <mergeCell ref="C48:C49"/>
    <mergeCell ref="C56:C57"/>
    <mergeCell ref="C54:C55"/>
    <mergeCell ref="C52:C53"/>
    <mergeCell ref="E40:E41"/>
    <mergeCell ref="F83:F84"/>
    <mergeCell ref="A93:A94"/>
    <mergeCell ref="B93:B94"/>
    <mergeCell ref="F93:F94"/>
    <mergeCell ref="A91:A92"/>
    <mergeCell ref="B91:B92"/>
    <mergeCell ref="F91:F92"/>
    <mergeCell ref="A89:A90"/>
    <mergeCell ref="B89:B90"/>
    <mergeCell ref="F89:F90"/>
    <mergeCell ref="B83:B84"/>
    <mergeCell ref="A87:A88"/>
    <mergeCell ref="F87:F88"/>
    <mergeCell ref="A85:A86"/>
    <mergeCell ref="F85:F86"/>
    <mergeCell ref="A83:A84"/>
    <mergeCell ref="C93:C94"/>
    <mergeCell ref="C91:C92"/>
    <mergeCell ref="C89:C90"/>
    <mergeCell ref="C87:C88"/>
    <mergeCell ref="B87:B88"/>
    <mergeCell ref="B85:B86"/>
    <mergeCell ref="C85:C86"/>
    <mergeCell ref="F95:F96"/>
    <mergeCell ref="A107:A108"/>
    <mergeCell ref="B107:B108"/>
    <mergeCell ref="F107:F108"/>
    <mergeCell ref="A105:A106"/>
    <mergeCell ref="B105:B106"/>
    <mergeCell ref="F105:F106"/>
    <mergeCell ref="A103:A104"/>
    <mergeCell ref="B103:B104"/>
    <mergeCell ref="F103:F104"/>
    <mergeCell ref="B101:B102"/>
    <mergeCell ref="B99:B100"/>
    <mergeCell ref="B95:B96"/>
    <mergeCell ref="A101:A102"/>
    <mergeCell ref="F101:F102"/>
    <mergeCell ref="A99:A100"/>
    <mergeCell ref="D107:D108"/>
    <mergeCell ref="E107:E108"/>
    <mergeCell ref="D105:D106"/>
    <mergeCell ref="E103:E104"/>
    <mergeCell ref="D101:D102"/>
    <mergeCell ref="E101:E102"/>
    <mergeCell ref="C95:C96"/>
    <mergeCell ref="C103:C104"/>
    <mergeCell ref="G83:G84"/>
    <mergeCell ref="G85:G86"/>
    <mergeCell ref="G87:G88"/>
    <mergeCell ref="A121:F121"/>
    <mergeCell ref="G89:G90"/>
    <mergeCell ref="G117:G118"/>
    <mergeCell ref="F117:F118"/>
    <mergeCell ref="A119:A120"/>
    <mergeCell ref="C109:C110"/>
    <mergeCell ref="C115:C116"/>
    <mergeCell ref="C113:C114"/>
    <mergeCell ref="C111:C112"/>
    <mergeCell ref="F109:F110"/>
    <mergeCell ref="B119:B120"/>
    <mergeCell ref="F119:F120"/>
    <mergeCell ref="D109:D110"/>
    <mergeCell ref="E109:E110"/>
    <mergeCell ref="D119:D120"/>
    <mergeCell ref="E119:E120"/>
    <mergeCell ref="D117:D118"/>
    <mergeCell ref="E117:E118"/>
    <mergeCell ref="D115:D116"/>
    <mergeCell ref="E115:E116"/>
    <mergeCell ref="B115:B116"/>
    <mergeCell ref="F140:F141"/>
    <mergeCell ref="B130:B131"/>
    <mergeCell ref="F130:F131"/>
    <mergeCell ref="B129:G129"/>
    <mergeCell ref="F151:F152"/>
    <mergeCell ref="A149:A150"/>
    <mergeCell ref="B149:B150"/>
    <mergeCell ref="G91:G92"/>
    <mergeCell ref="G93:G94"/>
    <mergeCell ref="G95:G96"/>
    <mergeCell ref="G99:G100"/>
    <mergeCell ref="G101:G102"/>
    <mergeCell ref="G103:G104"/>
    <mergeCell ref="G119:G120"/>
    <mergeCell ref="F115:F116"/>
    <mergeCell ref="C119:C120"/>
    <mergeCell ref="C117:C118"/>
    <mergeCell ref="A117:A118"/>
    <mergeCell ref="B117:B118"/>
    <mergeCell ref="A115:A116"/>
    <mergeCell ref="A122:G122"/>
    <mergeCell ref="A123:F123"/>
    <mergeCell ref="A126:C126"/>
    <mergeCell ref="G142:G143"/>
    <mergeCell ref="G157:G158"/>
    <mergeCell ref="B159:B160"/>
    <mergeCell ref="A157:A158"/>
    <mergeCell ref="A142:A143"/>
    <mergeCell ref="F142:F143"/>
    <mergeCell ref="F138:F139"/>
    <mergeCell ref="G149:G150"/>
    <mergeCell ref="G151:G152"/>
    <mergeCell ref="G153:G154"/>
    <mergeCell ref="G155:G156"/>
    <mergeCell ref="G159:G160"/>
    <mergeCell ref="F157:F158"/>
    <mergeCell ref="A144:A145"/>
    <mergeCell ref="B144:B145"/>
    <mergeCell ref="C144:C145"/>
    <mergeCell ref="D144:D145"/>
    <mergeCell ref="E144:E145"/>
    <mergeCell ref="F144:F145"/>
    <mergeCell ref="G144:G145"/>
    <mergeCell ref="A138:A139"/>
    <mergeCell ref="B138:B139"/>
    <mergeCell ref="B142:B143"/>
    <mergeCell ref="B140:B141"/>
    <mergeCell ref="G138:G139"/>
    <mergeCell ref="F149:F150"/>
    <mergeCell ref="B155:B156"/>
    <mergeCell ref="F155:F156"/>
    <mergeCell ref="B153:B154"/>
    <mergeCell ref="A161:A162"/>
    <mergeCell ref="F72:F73"/>
    <mergeCell ref="D62:D63"/>
    <mergeCell ref="E62:E63"/>
    <mergeCell ref="D72:D73"/>
    <mergeCell ref="E72:E73"/>
    <mergeCell ref="B66:B67"/>
    <mergeCell ref="B70:B71"/>
    <mergeCell ref="A70:A71"/>
    <mergeCell ref="F70:F71"/>
    <mergeCell ref="A68:A69"/>
    <mergeCell ref="A132:A133"/>
    <mergeCell ref="F159:F160"/>
    <mergeCell ref="E153:E154"/>
    <mergeCell ref="A140:A141"/>
    <mergeCell ref="A80:F80"/>
    <mergeCell ref="A81:G81"/>
    <mergeCell ref="B82:G82"/>
    <mergeCell ref="G136:G137"/>
    <mergeCell ref="B136:B137"/>
    <mergeCell ref="F136:F137"/>
    <mergeCell ref="G105:G106"/>
    <mergeCell ref="G107:G108"/>
    <mergeCell ref="G109:G110"/>
    <mergeCell ref="G111:G112"/>
    <mergeCell ref="G113:G114"/>
    <mergeCell ref="G115:G116"/>
    <mergeCell ref="G130:G131"/>
    <mergeCell ref="F134:F135"/>
    <mergeCell ref="G134:G135"/>
    <mergeCell ref="G132:G133"/>
    <mergeCell ref="F132:F133"/>
    <mergeCell ref="C46:C47"/>
    <mergeCell ref="C44:C45"/>
    <mergeCell ref="C42:C43"/>
    <mergeCell ref="C40:C41"/>
    <mergeCell ref="F68:F69"/>
    <mergeCell ref="A66:A67"/>
    <mergeCell ref="E70:E71"/>
    <mergeCell ref="D68:D69"/>
    <mergeCell ref="E68:E69"/>
    <mergeCell ref="D66:D67"/>
    <mergeCell ref="E66:E67"/>
    <mergeCell ref="D64:D65"/>
    <mergeCell ref="E64:E65"/>
    <mergeCell ref="C66:C67"/>
    <mergeCell ref="C64:C65"/>
    <mergeCell ref="C58:C59"/>
    <mergeCell ref="D60:D61"/>
    <mergeCell ref="C60:C61"/>
    <mergeCell ref="C70:C71"/>
    <mergeCell ref="C68:C69"/>
    <mergeCell ref="C62:C63"/>
    <mergeCell ref="A64:A65"/>
    <mergeCell ref="B64:B65"/>
    <mergeCell ref="C50:C51"/>
    <mergeCell ref="G161:G162"/>
    <mergeCell ref="A155:A156"/>
    <mergeCell ref="A153:A154"/>
    <mergeCell ref="A182:A183"/>
    <mergeCell ref="B182:B183"/>
    <mergeCell ref="F182:F183"/>
    <mergeCell ref="G176:G177"/>
    <mergeCell ref="A176:A177"/>
    <mergeCell ref="F176:F177"/>
    <mergeCell ref="B176:B177"/>
    <mergeCell ref="A178:A179"/>
    <mergeCell ref="B178:B179"/>
    <mergeCell ref="F178:F179"/>
    <mergeCell ref="G178:G179"/>
    <mergeCell ref="A180:A181"/>
    <mergeCell ref="B180:B181"/>
    <mergeCell ref="E182:E183"/>
    <mergeCell ref="C180:C181"/>
    <mergeCell ref="D180:D181"/>
    <mergeCell ref="E180:E181"/>
    <mergeCell ref="E178:E179"/>
    <mergeCell ref="G182:G183"/>
    <mergeCell ref="E155:E156"/>
    <mergeCell ref="D153:D154"/>
    <mergeCell ref="G188:G189"/>
    <mergeCell ref="A190:A191"/>
    <mergeCell ref="B190:B191"/>
    <mergeCell ref="F190:F191"/>
    <mergeCell ref="G190:G191"/>
    <mergeCell ref="C190:C191"/>
    <mergeCell ref="D190:D191"/>
    <mergeCell ref="E190:E191"/>
    <mergeCell ref="C188:C189"/>
    <mergeCell ref="D188:D189"/>
    <mergeCell ref="E188:E189"/>
    <mergeCell ref="A188:A189"/>
    <mergeCell ref="B188:B189"/>
    <mergeCell ref="B186:B187"/>
    <mergeCell ref="A184:A185"/>
    <mergeCell ref="B184:B185"/>
    <mergeCell ref="E202:E203"/>
    <mergeCell ref="C200:C201"/>
    <mergeCell ref="D200:D201"/>
    <mergeCell ref="E200:E201"/>
    <mergeCell ref="F196:F197"/>
    <mergeCell ref="A198:A199"/>
    <mergeCell ref="B198:B199"/>
    <mergeCell ref="F198:F199"/>
    <mergeCell ref="C198:C199"/>
    <mergeCell ref="D198:D199"/>
    <mergeCell ref="E198:E199"/>
    <mergeCell ref="C196:C197"/>
    <mergeCell ref="D196:D197"/>
    <mergeCell ref="E196:E197"/>
    <mergeCell ref="F200:F201"/>
    <mergeCell ref="A202:A203"/>
    <mergeCell ref="B202:B203"/>
    <mergeCell ref="F202:F203"/>
    <mergeCell ref="C202:C203"/>
    <mergeCell ref="D202:D203"/>
    <mergeCell ref="F188:F189"/>
    <mergeCell ref="A5:G5"/>
    <mergeCell ref="B7:F7"/>
    <mergeCell ref="A8:C8"/>
    <mergeCell ref="A11:G11"/>
    <mergeCell ref="B12:G12"/>
    <mergeCell ref="A31:A32"/>
    <mergeCell ref="B31:B32"/>
    <mergeCell ref="C31:C32"/>
    <mergeCell ref="D31:D32"/>
    <mergeCell ref="E31:E32"/>
    <mergeCell ref="F31:F32"/>
    <mergeCell ref="G31:G32"/>
    <mergeCell ref="G21:G22"/>
    <mergeCell ref="G23:G24"/>
    <mergeCell ref="G25:G26"/>
    <mergeCell ref="A13:A14"/>
    <mergeCell ref="B13:B14"/>
    <mergeCell ref="C13:C14"/>
    <mergeCell ref="G27:G28"/>
    <mergeCell ref="G29:G30"/>
    <mergeCell ref="G13:G14"/>
    <mergeCell ref="G15:G16"/>
    <mergeCell ref="G19:G20"/>
    <mergeCell ref="F27:F28"/>
    <mergeCell ref="A21:A22"/>
    <mergeCell ref="B21:B22"/>
    <mergeCell ref="C21:C22"/>
    <mergeCell ref="D21:D22"/>
    <mergeCell ref="B23:B24"/>
    <mergeCell ref="C23:C24"/>
    <mergeCell ref="D23:D24"/>
    <mergeCell ref="B29:B30"/>
    <mergeCell ref="E27:E28"/>
    <mergeCell ref="A34:G34"/>
    <mergeCell ref="B35:G35"/>
    <mergeCell ref="A78:A79"/>
    <mergeCell ref="B78:B79"/>
    <mergeCell ref="C78:C79"/>
    <mergeCell ref="D78:D79"/>
    <mergeCell ref="E78:E79"/>
    <mergeCell ref="F78:F79"/>
    <mergeCell ref="G78:G79"/>
    <mergeCell ref="D48:D49"/>
    <mergeCell ref="E48:E49"/>
    <mergeCell ref="D58:D59"/>
    <mergeCell ref="E58:E59"/>
    <mergeCell ref="D56:D57"/>
    <mergeCell ref="E56:E57"/>
    <mergeCell ref="D54:D55"/>
    <mergeCell ref="E54:E55"/>
    <mergeCell ref="D52:D53"/>
    <mergeCell ref="E52:E53"/>
    <mergeCell ref="D50:D51"/>
    <mergeCell ref="E50:E51"/>
    <mergeCell ref="E60:E61"/>
    <mergeCell ref="D70:D71"/>
    <mergeCell ref="D36:D37"/>
    <mergeCell ref="E99:E100"/>
    <mergeCell ref="E105:E106"/>
    <mergeCell ref="D103:D104"/>
    <mergeCell ref="A130:A131"/>
    <mergeCell ref="C130:C131"/>
    <mergeCell ref="D130:D131"/>
    <mergeCell ref="E130:E131"/>
    <mergeCell ref="A134:A135"/>
    <mergeCell ref="B134:B135"/>
    <mergeCell ref="B132:B133"/>
    <mergeCell ref="C134:C135"/>
    <mergeCell ref="D134:D135"/>
    <mergeCell ref="E134:E135"/>
    <mergeCell ref="C132:C133"/>
    <mergeCell ref="D132:D133"/>
    <mergeCell ref="E132:E133"/>
    <mergeCell ref="C107:C108"/>
    <mergeCell ref="C105:C106"/>
    <mergeCell ref="D113:D114"/>
    <mergeCell ref="C136:C137"/>
    <mergeCell ref="D136:D137"/>
    <mergeCell ref="E136:E137"/>
    <mergeCell ref="C142:C143"/>
    <mergeCell ref="D142:D143"/>
    <mergeCell ref="E142:E143"/>
    <mergeCell ref="C140:C141"/>
    <mergeCell ref="D140:D141"/>
    <mergeCell ref="E140:E141"/>
    <mergeCell ref="C138:C139"/>
    <mergeCell ref="D138:D139"/>
    <mergeCell ref="G140:G141"/>
    <mergeCell ref="A146:F146"/>
    <mergeCell ref="A147:G147"/>
    <mergeCell ref="B148:G148"/>
    <mergeCell ref="A169:A170"/>
    <mergeCell ref="B169:B170"/>
    <mergeCell ref="C169:C170"/>
    <mergeCell ref="D169:D170"/>
    <mergeCell ref="E169:E170"/>
    <mergeCell ref="F169:F170"/>
    <mergeCell ref="G169:G170"/>
    <mergeCell ref="C149:C150"/>
    <mergeCell ref="C159:C160"/>
    <mergeCell ref="C157:C158"/>
    <mergeCell ref="C155:C156"/>
    <mergeCell ref="C153:C154"/>
    <mergeCell ref="C151:C152"/>
    <mergeCell ref="D161:D162"/>
    <mergeCell ref="E161:E162"/>
    <mergeCell ref="D149:D150"/>
    <mergeCell ref="E149:E150"/>
    <mergeCell ref="D159:D160"/>
    <mergeCell ref="E159:E160"/>
    <mergeCell ref="D157:D158"/>
    <mergeCell ref="A211:G211"/>
    <mergeCell ref="A212:F212"/>
    <mergeCell ref="A215:G215"/>
    <mergeCell ref="A216:F216"/>
    <mergeCell ref="A171:F171"/>
    <mergeCell ref="A172:G172"/>
    <mergeCell ref="B173:G173"/>
    <mergeCell ref="A208:A209"/>
    <mergeCell ref="B208:B209"/>
    <mergeCell ref="C208:C209"/>
    <mergeCell ref="D208:D209"/>
    <mergeCell ref="E208:E209"/>
    <mergeCell ref="F208:F209"/>
    <mergeCell ref="G208:G209"/>
    <mergeCell ref="C182:C183"/>
    <mergeCell ref="D182:D183"/>
    <mergeCell ref="C178:C179"/>
    <mergeCell ref="D178:D179"/>
    <mergeCell ref="C174:C175"/>
    <mergeCell ref="D174:D175"/>
    <mergeCell ref="E174:E175"/>
    <mergeCell ref="C176:C177"/>
    <mergeCell ref="D176:D177"/>
    <mergeCell ref="A186:A187"/>
  </mergeCells>
  <pageMargins left="0.7" right="0.7" top="0.75" bottom="0.75" header="0.3" footer="0.3"/>
  <pageSetup paperSize="9" scale="69" orientation="portrait" r:id="rId1"/>
  <rowBreaks count="4" manualBreakCount="4">
    <brk id="32" max="16383" man="1"/>
    <brk id="79" max="16383" man="1"/>
    <brk id="141" max="16383" man="1"/>
    <brk id="24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I33"/>
  <sheetViews>
    <sheetView view="pageBreakPreview" topLeftCell="A13" zoomScale="85" zoomScaleNormal="100" zoomScaleSheetLayoutView="85" workbookViewId="0">
      <selection activeCell="G22" sqref="G22"/>
    </sheetView>
  </sheetViews>
  <sheetFormatPr defaultColWidth="9.109375" defaultRowHeight="14.4"/>
  <cols>
    <col min="1" max="1" width="9.109375" style="111" customWidth="1"/>
    <col min="2" max="2" width="9.109375" style="111"/>
    <col min="3" max="3" width="32.33203125" style="111" customWidth="1"/>
    <col min="4" max="4" width="9.109375" style="111"/>
    <col min="5" max="5" width="9.109375" style="111" customWidth="1"/>
    <col min="6" max="6" width="9.109375" style="111"/>
    <col min="7" max="7" width="17.5546875" style="111" customWidth="1"/>
    <col min="8" max="16384" width="9.109375" style="111"/>
  </cols>
  <sheetData>
    <row r="2" spans="1:9">
      <c r="A2" s="171"/>
      <c r="B2" s="170"/>
      <c r="C2" s="171"/>
      <c r="D2" s="171"/>
      <c r="E2" s="170"/>
      <c r="F2" s="170"/>
    </row>
    <row r="3" spans="1:9" ht="15.6">
      <c r="A3" s="332"/>
      <c r="B3" s="332"/>
      <c r="C3" s="332"/>
      <c r="D3" s="332"/>
      <c r="E3" s="332"/>
      <c r="F3" s="332"/>
      <c r="G3" s="332"/>
    </row>
    <row r="4" spans="1:9" ht="15.6">
      <c r="A4" s="332" t="s">
        <v>669</v>
      </c>
      <c r="B4" s="332"/>
      <c r="C4" s="332"/>
      <c r="D4" s="332"/>
      <c r="E4" s="332"/>
      <c r="F4" s="332"/>
      <c r="G4" s="332"/>
      <c r="H4" s="154"/>
      <c r="I4" s="154"/>
    </row>
    <row r="6" spans="1:9" ht="15.6">
      <c r="A6" s="332" t="s">
        <v>498</v>
      </c>
      <c r="B6" s="332"/>
      <c r="C6" s="332"/>
      <c r="D6" s="332"/>
      <c r="E6" s="332"/>
      <c r="F6" s="332"/>
      <c r="G6" s="332"/>
    </row>
    <row r="7" spans="1:9" ht="15" customHeight="1">
      <c r="A7" s="216"/>
      <c r="B7" s="216"/>
      <c r="C7" s="216"/>
      <c r="D7" s="216"/>
      <c r="E7" s="216"/>
    </row>
    <row r="8" spans="1:9" ht="15" customHeight="1" thickBot="1">
      <c r="A8" s="216"/>
      <c r="B8" s="216"/>
      <c r="C8" s="216"/>
      <c r="D8" s="216"/>
      <c r="E8" s="216"/>
    </row>
    <row r="9" spans="1:9" ht="15" customHeight="1">
      <c r="A9" s="155" t="s">
        <v>9</v>
      </c>
      <c r="B9" s="156" t="s">
        <v>16</v>
      </c>
      <c r="C9" s="157" t="s">
        <v>10</v>
      </c>
      <c r="D9" s="157" t="s">
        <v>34</v>
      </c>
      <c r="E9" s="157" t="s">
        <v>0</v>
      </c>
      <c r="F9" s="173" t="s">
        <v>19</v>
      </c>
      <c r="G9" s="174" t="s">
        <v>20</v>
      </c>
    </row>
    <row r="10" spans="1:9" ht="38.25" customHeight="1">
      <c r="A10" s="167">
        <v>1</v>
      </c>
      <c r="B10" s="169">
        <v>3</v>
      </c>
      <c r="C10" s="169">
        <v>4</v>
      </c>
      <c r="D10" s="169">
        <v>5</v>
      </c>
      <c r="E10" s="169">
        <v>6</v>
      </c>
      <c r="F10" s="158">
        <v>7</v>
      </c>
      <c r="G10" s="159">
        <v>8</v>
      </c>
    </row>
    <row r="11" spans="1:9" ht="41.25" customHeight="1">
      <c r="A11" s="428"/>
      <c r="B11" s="429"/>
      <c r="C11" s="429"/>
      <c r="D11" s="429"/>
      <c r="E11" s="429"/>
      <c r="F11" s="429"/>
      <c r="G11" s="430"/>
    </row>
    <row r="12" spans="1:9" ht="38.25" customHeight="1">
      <c r="A12" s="160" t="s">
        <v>377</v>
      </c>
      <c r="B12" s="33"/>
      <c r="C12" s="431" t="s">
        <v>499</v>
      </c>
      <c r="D12" s="431"/>
      <c r="E12" s="431"/>
      <c r="F12" s="431"/>
      <c r="G12" s="431"/>
    </row>
    <row r="13" spans="1:9" ht="56.25" customHeight="1">
      <c r="A13" s="161" t="s">
        <v>500</v>
      </c>
      <c r="B13" s="31" t="s">
        <v>260</v>
      </c>
      <c r="C13" s="35" t="s">
        <v>501</v>
      </c>
      <c r="D13" s="161" t="s">
        <v>502</v>
      </c>
      <c r="E13" s="161">
        <v>723</v>
      </c>
      <c r="F13" s="34"/>
      <c r="G13" s="34">
        <v>0</v>
      </c>
    </row>
    <row r="14" spans="1:9">
      <c r="A14" s="161" t="s">
        <v>503</v>
      </c>
      <c r="B14" s="31" t="s">
        <v>260</v>
      </c>
      <c r="C14" s="35" t="s">
        <v>504</v>
      </c>
      <c r="D14" s="161" t="s">
        <v>6</v>
      </c>
      <c r="E14" s="162">
        <v>12</v>
      </c>
      <c r="F14" s="34"/>
      <c r="G14" s="34">
        <v>0</v>
      </c>
    </row>
    <row r="15" spans="1:9" ht="20.399999999999999">
      <c r="A15" s="161" t="s">
        <v>505</v>
      </c>
      <c r="B15" s="31" t="s">
        <v>260</v>
      </c>
      <c r="C15" s="35" t="s">
        <v>506</v>
      </c>
      <c r="D15" s="161" t="s">
        <v>8</v>
      </c>
      <c r="E15" s="162">
        <v>30</v>
      </c>
      <c r="F15" s="34"/>
      <c r="G15" s="34">
        <v>0</v>
      </c>
    </row>
    <row r="16" spans="1:9" ht="15" customHeight="1">
      <c r="A16" s="161" t="s">
        <v>578</v>
      </c>
      <c r="B16" s="31" t="s">
        <v>260</v>
      </c>
      <c r="C16" s="35" t="s">
        <v>579</v>
      </c>
      <c r="D16" s="161" t="s">
        <v>8</v>
      </c>
      <c r="E16" s="162">
        <v>135</v>
      </c>
      <c r="F16" s="34"/>
      <c r="G16" s="34">
        <v>0</v>
      </c>
    </row>
    <row r="17" spans="1:7" ht="15.75" customHeight="1">
      <c r="A17" s="161" t="s">
        <v>580</v>
      </c>
      <c r="B17" s="31" t="s">
        <v>260</v>
      </c>
      <c r="C17" s="35" t="s">
        <v>581</v>
      </c>
      <c r="D17" s="161" t="s">
        <v>8</v>
      </c>
      <c r="E17" s="162">
        <v>98</v>
      </c>
      <c r="F17" s="34"/>
      <c r="G17" s="34">
        <v>0</v>
      </c>
    </row>
    <row r="18" spans="1:7" ht="61.2">
      <c r="A18" s="161" t="s">
        <v>582</v>
      </c>
      <c r="B18" s="31" t="s">
        <v>260</v>
      </c>
      <c r="C18" s="35" t="s">
        <v>583</v>
      </c>
      <c r="D18" s="161" t="s">
        <v>8</v>
      </c>
      <c r="E18" s="162">
        <v>1418</v>
      </c>
      <c r="F18" s="34"/>
      <c r="G18" s="34">
        <v>0</v>
      </c>
    </row>
    <row r="19" spans="1:7" ht="20.399999999999999">
      <c r="A19" s="161" t="s">
        <v>584</v>
      </c>
      <c r="B19" s="31" t="s">
        <v>260</v>
      </c>
      <c r="C19" s="35" t="s">
        <v>585</v>
      </c>
      <c r="D19" s="161" t="s">
        <v>6</v>
      </c>
      <c r="E19" s="162">
        <v>12</v>
      </c>
      <c r="F19" s="34"/>
      <c r="G19" s="34">
        <v>0</v>
      </c>
    </row>
    <row r="20" spans="1:7" ht="20.399999999999999">
      <c r="A20" s="161" t="s">
        <v>586</v>
      </c>
      <c r="B20" s="31" t="s">
        <v>260</v>
      </c>
      <c r="C20" s="35" t="s">
        <v>587</v>
      </c>
      <c r="D20" s="161" t="s">
        <v>6</v>
      </c>
      <c r="E20" s="162">
        <v>3</v>
      </c>
      <c r="F20" s="34"/>
      <c r="G20" s="34">
        <v>0</v>
      </c>
    </row>
    <row r="21" spans="1:7">
      <c r="A21" s="427" t="s">
        <v>18</v>
      </c>
      <c r="B21" s="427"/>
      <c r="C21" s="427"/>
      <c r="D21" s="427"/>
      <c r="E21" s="427"/>
      <c r="F21" s="427"/>
      <c r="G21" s="32">
        <f>SUM(G13:G20)</f>
        <v>0</v>
      </c>
    </row>
    <row r="25" spans="1:7" ht="14.4" customHeight="1"/>
    <row r="26" spans="1:7" ht="14.4" customHeight="1"/>
    <row r="31" spans="1:7" ht="14.4" customHeight="1"/>
    <row r="33" ht="15" customHeight="1"/>
  </sheetData>
  <mergeCells count="6">
    <mergeCell ref="A21:F21"/>
    <mergeCell ref="A3:G3"/>
    <mergeCell ref="A4:G4"/>
    <mergeCell ref="A6:G6"/>
    <mergeCell ref="A11:G11"/>
    <mergeCell ref="C12:G12"/>
  </mergeCells>
  <pageMargins left="0.7" right="0.7" top="0.75" bottom="0.75" header="0.3" footer="0.3"/>
  <pageSetup paperSize="9" scale="91" fitToHeight="0" orientation="portrait" r:id="rId1"/>
  <rowBreaks count="1" manualBreakCount="1">
    <brk id="2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335"/>
  <sheetViews>
    <sheetView view="pageBreakPreview" topLeftCell="A61" zoomScaleNormal="100" zoomScaleSheetLayoutView="100" workbookViewId="0">
      <selection activeCell="I6" sqref="I6"/>
    </sheetView>
  </sheetViews>
  <sheetFormatPr defaultRowHeight="14.4"/>
  <cols>
    <col min="1" max="1" width="5.6640625" customWidth="1"/>
    <col min="2" max="2" width="9.109375" customWidth="1"/>
    <col min="3" max="3" width="41.6640625" customWidth="1"/>
    <col min="4" max="4" width="9.6640625" customWidth="1"/>
    <col min="5" max="5" width="7.6640625" customWidth="1"/>
    <col min="6" max="6" width="11.6640625" customWidth="1"/>
    <col min="7" max="7" width="15.6640625" customWidth="1"/>
  </cols>
  <sheetData>
    <row r="1" spans="1:7">
      <c r="A1" s="36"/>
      <c r="B1" s="36"/>
      <c r="C1" s="36"/>
      <c r="D1" s="36"/>
      <c r="E1" s="36"/>
      <c r="F1" s="36"/>
      <c r="G1" s="36"/>
    </row>
    <row r="2" spans="1:7">
      <c r="A2" s="45"/>
      <c r="B2" s="45"/>
      <c r="C2" s="45"/>
      <c r="D2" s="45"/>
      <c r="E2" s="46"/>
      <c r="F2" s="46"/>
      <c r="G2" s="36"/>
    </row>
    <row r="3" spans="1:7" ht="15.6">
      <c r="A3" s="315" t="s">
        <v>242</v>
      </c>
      <c r="B3" s="315"/>
      <c r="C3" s="315"/>
      <c r="D3" s="315"/>
      <c r="E3" s="315"/>
      <c r="F3" s="315"/>
      <c r="G3" s="315"/>
    </row>
    <row r="4" spans="1:7">
      <c r="A4" s="36"/>
      <c r="B4" s="36"/>
      <c r="C4" s="36"/>
      <c r="D4" s="36"/>
      <c r="E4" s="36"/>
      <c r="F4" s="36"/>
      <c r="G4" s="36"/>
    </row>
    <row r="5" spans="1:7" ht="15" thickBot="1">
      <c r="A5" s="36"/>
      <c r="B5" s="36"/>
      <c r="C5" s="36"/>
      <c r="D5" s="36"/>
      <c r="E5" s="36"/>
      <c r="F5" s="36"/>
      <c r="G5" s="36"/>
    </row>
    <row r="6" spans="1:7" s="21" customFormat="1" ht="25.5" customHeight="1">
      <c r="A6" s="59" t="s">
        <v>9</v>
      </c>
      <c r="B6" s="60" t="s">
        <v>33</v>
      </c>
      <c r="C6" s="61" t="s">
        <v>10</v>
      </c>
      <c r="D6" s="61" t="s">
        <v>34</v>
      </c>
      <c r="E6" s="61" t="s">
        <v>0</v>
      </c>
      <c r="F6" s="47" t="s">
        <v>19</v>
      </c>
      <c r="G6" s="48" t="s">
        <v>20</v>
      </c>
    </row>
    <row r="7" spans="1:7" s="21" customFormat="1" ht="13.8">
      <c r="A7" s="49">
        <v>1</v>
      </c>
      <c r="B7" s="50">
        <v>2</v>
      </c>
      <c r="C7" s="50">
        <v>4</v>
      </c>
      <c r="D7" s="50">
        <v>5</v>
      </c>
      <c r="E7" s="50">
        <v>6</v>
      </c>
      <c r="F7" s="63">
        <v>7</v>
      </c>
      <c r="G7" s="64">
        <v>8</v>
      </c>
    </row>
    <row r="8" spans="1:7" s="21" customFormat="1" ht="13.8">
      <c r="A8" s="24" t="s">
        <v>378</v>
      </c>
      <c r="B8" s="50"/>
      <c r="C8" s="316" t="s">
        <v>244</v>
      </c>
      <c r="D8" s="317"/>
      <c r="E8" s="317"/>
      <c r="F8" s="317"/>
      <c r="G8" s="318"/>
    </row>
    <row r="9" spans="1:7" s="21" customFormat="1" ht="23.25" customHeight="1">
      <c r="A9" s="41" t="s">
        <v>379</v>
      </c>
      <c r="B9" s="437" t="s">
        <v>185</v>
      </c>
      <c r="C9" s="51" t="s">
        <v>186</v>
      </c>
      <c r="D9" s="51"/>
      <c r="E9" s="54"/>
      <c r="F9" s="56"/>
      <c r="G9" s="62"/>
    </row>
    <row r="10" spans="1:7" s="21" customFormat="1" ht="20.399999999999999">
      <c r="A10" s="104" t="s">
        <v>383</v>
      </c>
      <c r="B10" s="438"/>
      <c r="C10" s="93" t="s">
        <v>187</v>
      </c>
      <c r="D10" s="51" t="s">
        <v>11</v>
      </c>
      <c r="E10" s="54">
        <v>1</v>
      </c>
      <c r="F10" s="56"/>
      <c r="G10" s="127">
        <f>E10*F10</f>
        <v>0</v>
      </c>
    </row>
    <row r="11" spans="1:7" s="21" customFormat="1" ht="20.399999999999999">
      <c r="A11" s="57" t="s">
        <v>384</v>
      </c>
      <c r="B11" s="439"/>
      <c r="C11" s="93" t="s">
        <v>188</v>
      </c>
      <c r="D11" s="51" t="s">
        <v>189</v>
      </c>
      <c r="E11" s="54">
        <v>1</v>
      </c>
      <c r="F11" s="56"/>
      <c r="G11" s="127">
        <f>E11*F11</f>
        <v>0</v>
      </c>
    </row>
    <row r="12" spans="1:7">
      <c r="A12" s="319" t="s">
        <v>251</v>
      </c>
      <c r="B12" s="320"/>
      <c r="C12" s="320"/>
      <c r="D12" s="320"/>
      <c r="E12" s="320"/>
      <c r="F12" s="321"/>
      <c r="G12" s="52">
        <f>SUM(G9:G11)</f>
        <v>0</v>
      </c>
    </row>
    <row r="13" spans="1:7" s="37" customFormat="1">
      <c r="A13" s="312"/>
      <c r="B13" s="313"/>
      <c r="C13" s="313"/>
      <c r="D13" s="313"/>
      <c r="E13" s="313"/>
      <c r="F13" s="313"/>
      <c r="G13" s="314"/>
    </row>
    <row r="14" spans="1:7" s="21" customFormat="1" ht="13.8">
      <c r="A14" s="24" t="s">
        <v>380</v>
      </c>
      <c r="B14" s="94"/>
      <c r="C14" s="440" t="s">
        <v>243</v>
      </c>
      <c r="D14" s="441"/>
      <c r="E14" s="441"/>
      <c r="F14" s="441"/>
      <c r="G14" s="442"/>
    </row>
    <row r="15" spans="1:7" s="21" customFormat="1" ht="13.2">
      <c r="A15" s="104" t="s">
        <v>381</v>
      </c>
      <c r="B15" s="437" t="s">
        <v>190</v>
      </c>
      <c r="C15" s="51" t="s">
        <v>191</v>
      </c>
      <c r="D15" s="51"/>
      <c r="E15" s="54"/>
      <c r="F15" s="56"/>
      <c r="G15" s="62"/>
    </row>
    <row r="16" spans="1:7" s="21" customFormat="1" ht="20.399999999999999">
      <c r="A16" s="57" t="s">
        <v>385</v>
      </c>
      <c r="B16" s="439"/>
      <c r="C16" s="93" t="s">
        <v>192</v>
      </c>
      <c r="D16" s="51" t="s">
        <v>189</v>
      </c>
      <c r="E16" s="54">
        <v>1</v>
      </c>
      <c r="F16" s="56"/>
      <c r="G16" s="127">
        <f>E16*F16</f>
        <v>0</v>
      </c>
    </row>
    <row r="17" spans="1:7">
      <c r="A17" s="319" t="s">
        <v>252</v>
      </c>
      <c r="B17" s="320"/>
      <c r="C17" s="320"/>
      <c r="D17" s="320"/>
      <c r="E17" s="320"/>
      <c r="F17" s="321"/>
      <c r="G17" s="52">
        <f>SUM(G15:G16)</f>
        <v>0</v>
      </c>
    </row>
    <row r="18" spans="1:7" s="38" customFormat="1">
      <c r="A18" s="312"/>
      <c r="B18" s="313"/>
      <c r="C18" s="313"/>
      <c r="D18" s="313"/>
      <c r="E18" s="313"/>
      <c r="F18" s="313"/>
      <c r="G18" s="314"/>
    </row>
    <row r="19" spans="1:7" s="21" customFormat="1" ht="13.2">
      <c r="A19" s="443" t="s">
        <v>386</v>
      </c>
      <c r="B19" s="94"/>
      <c r="C19" s="440" t="s">
        <v>193</v>
      </c>
      <c r="D19" s="441"/>
      <c r="E19" s="441"/>
      <c r="F19" s="441"/>
      <c r="G19" s="442"/>
    </row>
    <row r="20" spans="1:7" s="21" customFormat="1" ht="15" customHeight="1">
      <c r="A20" s="444"/>
      <c r="B20" s="97" t="s">
        <v>194</v>
      </c>
      <c r="C20" s="445" t="s">
        <v>245</v>
      </c>
      <c r="D20" s="446"/>
      <c r="E20" s="446"/>
      <c r="F20" s="446"/>
      <c r="G20" s="447"/>
    </row>
    <row r="21" spans="1:7" s="21" customFormat="1" ht="32.25" customHeight="1">
      <c r="A21" s="41" t="s">
        <v>387</v>
      </c>
      <c r="B21" s="437" t="s">
        <v>195</v>
      </c>
      <c r="C21" s="69" t="s">
        <v>196</v>
      </c>
      <c r="D21" s="51"/>
      <c r="E21" s="54"/>
      <c r="F21" s="56"/>
      <c r="G21" s="62"/>
    </row>
    <row r="22" spans="1:7" s="21" customFormat="1" ht="68.400000000000006">
      <c r="A22" s="57" t="s">
        <v>388</v>
      </c>
      <c r="B22" s="439"/>
      <c r="C22" s="66" t="s">
        <v>382</v>
      </c>
      <c r="D22" s="51" t="s">
        <v>2</v>
      </c>
      <c r="E22" s="54">
        <v>170.4</v>
      </c>
      <c r="F22" s="56"/>
      <c r="G22" s="127">
        <f>E22*F22</f>
        <v>0</v>
      </c>
    </row>
    <row r="23" spans="1:7" s="21" customFormat="1" ht="13.2">
      <c r="A23" s="104" t="s">
        <v>389</v>
      </c>
      <c r="B23" s="437" t="s">
        <v>197</v>
      </c>
      <c r="C23" s="71" t="s">
        <v>198</v>
      </c>
      <c r="D23" s="51"/>
      <c r="E23" s="54"/>
      <c r="F23" s="56"/>
      <c r="G23" s="62"/>
    </row>
    <row r="24" spans="1:7" s="21" customFormat="1" ht="22.8">
      <c r="A24" s="57" t="s">
        <v>390</v>
      </c>
      <c r="B24" s="439"/>
      <c r="C24" s="72" t="s">
        <v>199</v>
      </c>
      <c r="D24" s="51" t="s">
        <v>200</v>
      </c>
      <c r="E24" s="54">
        <v>5</v>
      </c>
      <c r="F24" s="56"/>
      <c r="G24" s="127">
        <f>E24*F24</f>
        <v>0</v>
      </c>
    </row>
    <row r="25" spans="1:7" s="21" customFormat="1" ht="13.2">
      <c r="A25" s="57" t="s">
        <v>391</v>
      </c>
      <c r="B25" s="437" t="s">
        <v>201</v>
      </c>
      <c r="C25" s="73" t="s">
        <v>202</v>
      </c>
      <c r="D25" s="51"/>
      <c r="E25" s="54"/>
      <c r="F25" s="56"/>
      <c r="G25" s="62"/>
    </row>
    <row r="26" spans="1:7" s="21" customFormat="1" ht="34.200000000000003">
      <c r="A26" s="57" t="s">
        <v>392</v>
      </c>
      <c r="B26" s="438"/>
      <c r="C26" s="74" t="s">
        <v>203</v>
      </c>
      <c r="D26" s="51" t="s">
        <v>2</v>
      </c>
      <c r="E26" s="54">
        <v>19.8</v>
      </c>
      <c r="F26" s="56"/>
      <c r="G26" s="127">
        <f t="shared" ref="G26:G31" si="0">E26*F26</f>
        <v>0</v>
      </c>
    </row>
    <row r="27" spans="1:7" s="21" customFormat="1" ht="34.200000000000003">
      <c r="A27" s="57" t="s">
        <v>393</v>
      </c>
      <c r="B27" s="448"/>
      <c r="C27" s="74" t="s">
        <v>204</v>
      </c>
      <c r="D27" s="51" t="s">
        <v>2</v>
      </c>
      <c r="E27" s="54">
        <v>6.3</v>
      </c>
      <c r="F27" s="56"/>
      <c r="G27" s="127">
        <f t="shared" si="0"/>
        <v>0</v>
      </c>
    </row>
    <row r="28" spans="1:7" s="21" customFormat="1" ht="15" customHeight="1">
      <c r="A28" s="57" t="s">
        <v>394</v>
      </c>
      <c r="B28" s="437" t="s">
        <v>205</v>
      </c>
      <c r="C28" s="74" t="s">
        <v>206</v>
      </c>
      <c r="D28" s="51"/>
      <c r="E28" s="54"/>
      <c r="F28" s="56"/>
      <c r="G28" s="127">
        <f t="shared" si="0"/>
        <v>0</v>
      </c>
    </row>
    <row r="29" spans="1:7" s="21" customFormat="1" ht="22.8">
      <c r="A29" s="57" t="s">
        <v>395</v>
      </c>
      <c r="B29" s="439"/>
      <c r="C29" s="74" t="s">
        <v>207</v>
      </c>
      <c r="D29" s="51"/>
      <c r="E29" s="54">
        <v>360</v>
      </c>
      <c r="F29" s="56"/>
      <c r="G29" s="127">
        <f t="shared" si="0"/>
        <v>0</v>
      </c>
    </row>
    <row r="30" spans="1:7" s="21" customFormat="1" ht="13.2">
      <c r="A30" s="57" t="s">
        <v>396</v>
      </c>
      <c r="B30" s="437" t="s">
        <v>208</v>
      </c>
      <c r="C30" s="74" t="s">
        <v>209</v>
      </c>
      <c r="D30" s="51"/>
      <c r="E30" s="54"/>
      <c r="F30" s="56"/>
      <c r="G30" s="127">
        <f t="shared" si="0"/>
        <v>0</v>
      </c>
    </row>
    <row r="31" spans="1:7" s="21" customFormat="1" ht="13.2">
      <c r="A31" s="57" t="s">
        <v>397</v>
      </c>
      <c r="B31" s="439"/>
      <c r="C31" s="74" t="s">
        <v>210</v>
      </c>
      <c r="D31" s="51" t="s">
        <v>4</v>
      </c>
      <c r="E31" s="54">
        <v>16.5</v>
      </c>
      <c r="F31" s="56"/>
      <c r="G31" s="127">
        <f t="shared" si="0"/>
        <v>0</v>
      </c>
    </row>
    <row r="32" spans="1:7">
      <c r="A32" s="319" t="s">
        <v>253</v>
      </c>
      <c r="B32" s="320"/>
      <c r="C32" s="320"/>
      <c r="D32" s="320"/>
      <c r="E32" s="320"/>
      <c r="F32" s="321"/>
      <c r="G32" s="52">
        <f>SUM(G21:G31)</f>
        <v>0</v>
      </c>
    </row>
    <row r="33" spans="1:7" s="39" customFormat="1">
      <c r="A33" s="312"/>
      <c r="B33" s="313"/>
      <c r="C33" s="313"/>
      <c r="D33" s="313"/>
      <c r="E33" s="313"/>
      <c r="F33" s="313"/>
      <c r="G33" s="314"/>
    </row>
    <row r="34" spans="1:7" s="21" customFormat="1" ht="13.2">
      <c r="A34" s="43" t="s">
        <v>398</v>
      </c>
      <c r="B34" s="94"/>
      <c r="C34" s="440" t="s">
        <v>248</v>
      </c>
      <c r="D34" s="441"/>
      <c r="E34" s="441"/>
      <c r="F34" s="441"/>
      <c r="G34" s="442"/>
    </row>
    <row r="35" spans="1:7" s="21" customFormat="1" ht="13.2">
      <c r="A35" s="57" t="s">
        <v>399</v>
      </c>
      <c r="B35" s="437" t="s">
        <v>211</v>
      </c>
      <c r="C35" s="75" t="s">
        <v>212</v>
      </c>
      <c r="D35" s="51"/>
      <c r="E35" s="54"/>
      <c r="F35" s="56"/>
      <c r="G35" s="62"/>
    </row>
    <row r="36" spans="1:7" s="21" customFormat="1" ht="22.8">
      <c r="A36" s="57" t="s">
        <v>400</v>
      </c>
      <c r="B36" s="438"/>
      <c r="C36" s="76" t="s">
        <v>213</v>
      </c>
      <c r="D36" s="51"/>
      <c r="E36" s="54"/>
      <c r="F36" s="56"/>
      <c r="G36" s="127">
        <f>E36*F36</f>
        <v>0</v>
      </c>
    </row>
    <row r="37" spans="1:7" s="21" customFormat="1" ht="22.8">
      <c r="A37" s="57" t="s">
        <v>401</v>
      </c>
      <c r="B37" s="438"/>
      <c r="C37" s="95" t="s">
        <v>214</v>
      </c>
      <c r="D37" s="51" t="s">
        <v>215</v>
      </c>
      <c r="E37" s="54">
        <v>1395.9</v>
      </c>
      <c r="F37" s="56"/>
      <c r="G37" s="127">
        <f>E37*F37</f>
        <v>0</v>
      </c>
    </row>
    <row r="38" spans="1:7" s="21" customFormat="1" ht="13.2">
      <c r="A38" s="57" t="s">
        <v>402</v>
      </c>
      <c r="B38" s="439"/>
      <c r="C38" s="96" t="s">
        <v>216</v>
      </c>
      <c r="D38" s="51" t="s">
        <v>215</v>
      </c>
      <c r="E38" s="54">
        <v>2583.14</v>
      </c>
      <c r="F38" s="56"/>
      <c r="G38" s="127">
        <f>E38*F38</f>
        <v>0</v>
      </c>
    </row>
    <row r="39" spans="1:7">
      <c r="A39" s="319" t="s">
        <v>254</v>
      </c>
      <c r="B39" s="320"/>
      <c r="C39" s="320"/>
      <c r="D39" s="320"/>
      <c r="E39" s="320"/>
      <c r="F39" s="321"/>
      <c r="G39" s="52">
        <f>SUM(G35:G38)</f>
        <v>0</v>
      </c>
    </row>
    <row r="40" spans="1:7" s="39" customFormat="1">
      <c r="A40" s="312"/>
      <c r="B40" s="313"/>
      <c r="C40" s="313"/>
      <c r="D40" s="313"/>
      <c r="E40" s="313"/>
      <c r="F40" s="313"/>
      <c r="G40" s="314"/>
    </row>
    <row r="41" spans="1:7" s="21" customFormat="1" ht="13.2">
      <c r="A41" s="443" t="s">
        <v>403</v>
      </c>
      <c r="B41" s="55"/>
      <c r="C41" s="440" t="s">
        <v>247</v>
      </c>
      <c r="D41" s="441"/>
      <c r="E41" s="441"/>
      <c r="F41" s="441"/>
      <c r="G41" s="442"/>
    </row>
    <row r="42" spans="1:7" s="21" customFormat="1" ht="40.799999999999997">
      <c r="A42" s="444"/>
      <c r="B42" s="98" t="s">
        <v>217</v>
      </c>
      <c r="C42" s="51" t="s">
        <v>218</v>
      </c>
      <c r="D42" s="58"/>
      <c r="E42" s="54"/>
      <c r="F42" s="56"/>
      <c r="G42" s="62"/>
    </row>
    <row r="43" spans="1:7" s="21" customFormat="1" ht="13.2">
      <c r="A43" s="57" t="s">
        <v>404</v>
      </c>
      <c r="B43" s="437" t="s">
        <v>219</v>
      </c>
      <c r="C43" s="77" t="s">
        <v>220</v>
      </c>
      <c r="D43" s="78"/>
      <c r="E43" s="78"/>
      <c r="F43" s="56"/>
      <c r="G43" s="62"/>
    </row>
    <row r="44" spans="1:7" s="21" customFormat="1" ht="22.8">
      <c r="A44" s="57" t="s">
        <v>405</v>
      </c>
      <c r="B44" s="439"/>
      <c r="C44" s="79" t="s">
        <v>221</v>
      </c>
      <c r="D44" s="101" t="s">
        <v>246</v>
      </c>
      <c r="E44" s="99">
        <v>13.28</v>
      </c>
      <c r="F44" s="56"/>
      <c r="G44" s="127">
        <f>E44*F44</f>
        <v>0</v>
      </c>
    </row>
    <row r="45" spans="1:7" s="21" customFormat="1" ht="22.8">
      <c r="A45" s="57" t="s">
        <v>406</v>
      </c>
      <c r="B45" s="437" t="s">
        <v>222</v>
      </c>
      <c r="C45" s="77" t="s">
        <v>223</v>
      </c>
      <c r="D45" s="100"/>
      <c r="E45" s="100"/>
      <c r="F45" s="56"/>
      <c r="G45" s="62"/>
    </row>
    <row r="46" spans="1:7" s="21" customFormat="1" ht="22.8">
      <c r="A46" s="57" t="s">
        <v>407</v>
      </c>
      <c r="B46" s="439"/>
      <c r="C46" s="80" t="s">
        <v>224</v>
      </c>
      <c r="D46" s="101" t="s">
        <v>246</v>
      </c>
      <c r="E46" s="99">
        <v>10.6</v>
      </c>
      <c r="F46" s="56"/>
      <c r="G46" s="127">
        <f>E46*F46</f>
        <v>0</v>
      </c>
    </row>
    <row r="47" spans="1:7" s="21" customFormat="1" ht="13.2">
      <c r="A47" s="57" t="s">
        <v>408</v>
      </c>
      <c r="B47" s="437" t="s">
        <v>225</v>
      </c>
      <c r="C47" s="81" t="s">
        <v>226</v>
      </c>
      <c r="D47" s="100"/>
      <c r="E47" s="100"/>
      <c r="F47" s="56"/>
      <c r="G47" s="62"/>
    </row>
    <row r="48" spans="1:7" s="21" customFormat="1" ht="22.8">
      <c r="A48" s="57" t="s">
        <v>409</v>
      </c>
      <c r="B48" s="439"/>
      <c r="C48" s="82" t="s">
        <v>227</v>
      </c>
      <c r="D48" s="101" t="s">
        <v>246</v>
      </c>
      <c r="E48" s="99">
        <v>4.3</v>
      </c>
      <c r="F48" s="56"/>
      <c r="G48" s="127">
        <f>E48*F48</f>
        <v>0</v>
      </c>
    </row>
    <row r="49" spans="1:9">
      <c r="A49" s="319" t="s">
        <v>255</v>
      </c>
      <c r="B49" s="320"/>
      <c r="C49" s="320"/>
      <c r="D49" s="320"/>
      <c r="E49" s="320"/>
      <c r="F49" s="321"/>
      <c r="G49" s="52">
        <f>SUM(G42:G48)</f>
        <v>0</v>
      </c>
    </row>
    <row r="50" spans="1:9">
      <c r="A50" s="312"/>
      <c r="B50" s="313"/>
      <c r="C50" s="313"/>
      <c r="D50" s="313"/>
      <c r="E50" s="313"/>
      <c r="F50" s="313"/>
      <c r="G50" s="314"/>
    </row>
    <row r="51" spans="1:9" s="21" customFormat="1" ht="13.2">
      <c r="A51" s="443" t="s">
        <v>410</v>
      </c>
      <c r="B51" s="57"/>
      <c r="C51" s="440" t="s">
        <v>249</v>
      </c>
      <c r="D51" s="441"/>
      <c r="E51" s="441"/>
      <c r="F51" s="441"/>
      <c r="G51" s="442"/>
    </row>
    <row r="52" spans="1:9" s="21" customFormat="1" ht="40.799999999999997">
      <c r="A52" s="444"/>
      <c r="B52" s="98" t="s">
        <v>217</v>
      </c>
      <c r="C52" s="51" t="s">
        <v>218</v>
      </c>
      <c r="D52" s="51"/>
      <c r="E52" s="54"/>
      <c r="F52" s="56"/>
      <c r="G52" s="62"/>
    </row>
    <row r="53" spans="1:9" s="21" customFormat="1" ht="13.2">
      <c r="A53" s="57" t="s">
        <v>411</v>
      </c>
      <c r="B53" s="437" t="s">
        <v>228</v>
      </c>
      <c r="C53" s="77" t="s">
        <v>229</v>
      </c>
      <c r="D53" s="65"/>
      <c r="E53" s="65"/>
      <c r="F53" s="56"/>
      <c r="G53" s="62"/>
      <c r="I53" s="23" t="s">
        <v>184</v>
      </c>
    </row>
    <row r="54" spans="1:9" s="21" customFormat="1" ht="45.6">
      <c r="A54" s="57" t="s">
        <v>412</v>
      </c>
      <c r="B54" s="439"/>
      <c r="C54" s="80" t="s">
        <v>230</v>
      </c>
      <c r="D54" s="70" t="s">
        <v>231</v>
      </c>
      <c r="E54" s="68">
        <v>40.200000000000003</v>
      </c>
      <c r="F54" s="56"/>
      <c r="G54" s="127">
        <f>E54*F54</f>
        <v>0</v>
      </c>
    </row>
    <row r="55" spans="1:9" s="21" customFormat="1" ht="22.8">
      <c r="A55" s="57" t="s">
        <v>413</v>
      </c>
      <c r="B55" s="437" t="s">
        <v>232</v>
      </c>
      <c r="C55" s="83" t="s">
        <v>233</v>
      </c>
      <c r="D55" s="84"/>
      <c r="E55" s="84"/>
      <c r="F55" s="56"/>
      <c r="G55" s="62"/>
    </row>
    <row r="56" spans="1:9" s="21" customFormat="1" ht="34.200000000000003">
      <c r="A56" s="57" t="s">
        <v>414</v>
      </c>
      <c r="B56" s="439"/>
      <c r="C56" s="80" t="s">
        <v>234</v>
      </c>
      <c r="D56" s="70" t="s">
        <v>231</v>
      </c>
      <c r="E56" s="68">
        <v>5.76</v>
      </c>
      <c r="F56" s="56"/>
      <c r="G56" s="127">
        <f>E56*F56</f>
        <v>0</v>
      </c>
    </row>
    <row r="57" spans="1:9" s="21" customFormat="1" ht="22.8">
      <c r="A57" s="57" t="s">
        <v>415</v>
      </c>
      <c r="B57" s="437" t="s">
        <v>235</v>
      </c>
      <c r="C57" s="85" t="s">
        <v>236</v>
      </c>
      <c r="D57" s="86"/>
      <c r="E57" s="87"/>
      <c r="F57" s="56"/>
      <c r="G57" s="62"/>
    </row>
    <row r="58" spans="1:9" s="21" customFormat="1" ht="57">
      <c r="A58" s="57" t="s">
        <v>416</v>
      </c>
      <c r="B58" s="439"/>
      <c r="C58" s="88" t="s">
        <v>237</v>
      </c>
      <c r="D58" s="67" t="s">
        <v>6</v>
      </c>
      <c r="E58" s="68">
        <v>20</v>
      </c>
      <c r="F58" s="56"/>
      <c r="G58" s="127">
        <f>E58*F58</f>
        <v>0</v>
      </c>
    </row>
    <row r="59" spans="1:9">
      <c r="A59" s="319" t="s">
        <v>256</v>
      </c>
      <c r="B59" s="320"/>
      <c r="C59" s="320"/>
      <c r="D59" s="320"/>
      <c r="E59" s="320"/>
      <c r="F59" s="321"/>
      <c r="G59" s="52">
        <f>SUM(G52:G58)</f>
        <v>0</v>
      </c>
    </row>
    <row r="60" spans="1:9" s="40" customFormat="1">
      <c r="A60" s="312"/>
      <c r="B60" s="313"/>
      <c r="C60" s="313"/>
      <c r="D60" s="313"/>
      <c r="E60" s="313"/>
      <c r="F60" s="313"/>
      <c r="G60" s="314"/>
    </row>
    <row r="61" spans="1:9" s="21" customFormat="1" ht="13.2">
      <c r="A61" s="443" t="s">
        <v>417</v>
      </c>
      <c r="B61" s="55"/>
      <c r="C61" s="440" t="s">
        <v>250</v>
      </c>
      <c r="D61" s="441"/>
      <c r="E61" s="441"/>
      <c r="F61" s="441"/>
      <c r="G61" s="442"/>
    </row>
    <row r="62" spans="1:9" s="21" customFormat="1" ht="40.799999999999997">
      <c r="A62" s="444"/>
      <c r="B62" s="98" t="s">
        <v>217</v>
      </c>
      <c r="C62" s="51" t="s">
        <v>218</v>
      </c>
      <c r="D62" s="51"/>
      <c r="E62" s="54"/>
      <c r="F62" s="56"/>
      <c r="G62" s="62"/>
    </row>
    <row r="63" spans="1:9" s="21" customFormat="1" ht="13.2">
      <c r="A63" s="57" t="s">
        <v>418</v>
      </c>
      <c r="B63" s="437" t="s">
        <v>238</v>
      </c>
      <c r="C63" s="89" t="s">
        <v>239</v>
      </c>
      <c r="D63" s="90"/>
      <c r="E63" s="90"/>
      <c r="F63" s="56"/>
      <c r="G63" s="62"/>
    </row>
    <row r="64" spans="1:9" s="21" customFormat="1" ht="34.200000000000003">
      <c r="A64" s="54" t="s">
        <v>419</v>
      </c>
      <c r="B64" s="438"/>
      <c r="C64" s="91" t="s">
        <v>240</v>
      </c>
      <c r="D64" s="90" t="s">
        <v>8</v>
      </c>
      <c r="E64" s="68">
        <v>10</v>
      </c>
      <c r="F64" s="56"/>
      <c r="G64" s="127">
        <f>E64*F64</f>
        <v>0</v>
      </c>
    </row>
    <row r="65" spans="1:7" s="21" customFormat="1" ht="34.200000000000003">
      <c r="A65" s="54" t="s">
        <v>420</v>
      </c>
      <c r="B65" s="439"/>
      <c r="C65" s="71" t="s">
        <v>241</v>
      </c>
      <c r="D65" s="92" t="s">
        <v>8</v>
      </c>
      <c r="E65" s="68">
        <v>8.5</v>
      </c>
      <c r="F65" s="56"/>
      <c r="G65" s="127">
        <f>E65*F65</f>
        <v>0</v>
      </c>
    </row>
    <row r="66" spans="1:7" s="21" customFormat="1" ht="15" customHeight="1">
      <c r="A66" s="449" t="s">
        <v>257</v>
      </c>
      <c r="B66" s="450"/>
      <c r="C66" s="450"/>
      <c r="D66" s="450"/>
      <c r="E66" s="450"/>
      <c r="F66" s="450"/>
      <c r="G66" s="52">
        <f>SUM(G62:G65)</f>
        <v>0</v>
      </c>
    </row>
    <row r="67" spans="1:7" s="21" customFormat="1" ht="13.2">
      <c r="A67" s="434"/>
      <c r="B67" s="435"/>
      <c r="C67" s="435"/>
      <c r="D67" s="435"/>
      <c r="E67" s="435"/>
      <c r="F67" s="435"/>
      <c r="G67" s="436"/>
    </row>
    <row r="68" spans="1:7" s="21" customFormat="1" ht="13.2">
      <c r="A68" s="103" t="s">
        <v>423</v>
      </c>
      <c r="B68" s="102"/>
      <c r="C68" s="102" t="s">
        <v>421</v>
      </c>
      <c r="D68" s="102"/>
      <c r="E68" s="102"/>
      <c r="F68" s="102"/>
      <c r="G68" s="102"/>
    </row>
    <row r="69" spans="1:7" s="21" customFormat="1" ht="34.200000000000003">
      <c r="A69" s="57" t="s">
        <v>424</v>
      </c>
      <c r="B69" s="57"/>
      <c r="C69" s="71" t="s">
        <v>489</v>
      </c>
      <c r="D69" s="42" t="s">
        <v>5</v>
      </c>
      <c r="E69" s="44">
        <v>1</v>
      </c>
      <c r="F69" s="56"/>
      <c r="G69" s="127">
        <f>E69*F69</f>
        <v>0</v>
      </c>
    </row>
    <row r="70" spans="1:7" s="21" customFormat="1" ht="13.8">
      <c r="A70" s="449" t="s">
        <v>422</v>
      </c>
      <c r="B70" s="450"/>
      <c r="C70" s="450"/>
      <c r="D70" s="450"/>
      <c r="E70" s="450"/>
      <c r="F70" s="450"/>
      <c r="G70" s="52">
        <f>SUM(G69)</f>
        <v>0</v>
      </c>
    </row>
    <row r="71" spans="1:7" s="21" customFormat="1" ht="13.2">
      <c r="A71" s="451"/>
      <c r="B71" s="452"/>
      <c r="C71" s="452"/>
      <c r="D71" s="452"/>
      <c r="E71" s="452"/>
      <c r="F71" s="452"/>
      <c r="G71" s="453"/>
    </row>
    <row r="72" spans="1:7" s="21" customFormat="1" ht="15.75" customHeight="1" thickBot="1">
      <c r="A72" s="432" t="s">
        <v>18</v>
      </c>
      <c r="B72" s="433"/>
      <c r="C72" s="433"/>
      <c r="D72" s="433"/>
      <c r="E72" s="433"/>
      <c r="F72" s="433"/>
      <c r="G72" s="53">
        <f>G12+G17+G32+G39+G49+G59+G66+G70</f>
        <v>0</v>
      </c>
    </row>
    <row r="73" spans="1:7" s="21" customFormat="1" ht="13.2"/>
    <row r="74" spans="1:7" s="21" customFormat="1" ht="13.2"/>
    <row r="75" spans="1:7" s="21" customFormat="1" ht="13.2"/>
    <row r="76" spans="1:7" s="21" customFormat="1" ht="13.2"/>
    <row r="77" spans="1:7" s="21" customFormat="1" ht="12.75" customHeight="1"/>
    <row r="78" spans="1:7" s="21" customFormat="1" ht="13.2"/>
    <row r="79" spans="1:7" s="21" customFormat="1" ht="13.2"/>
    <row r="80" spans="1:7" s="21" customFormat="1" ht="13.2"/>
    <row r="81" s="21" customFormat="1" ht="13.2"/>
    <row r="82" s="21" customFormat="1" ht="13.2"/>
    <row r="83" s="21" customFormat="1" ht="12.75" customHeight="1"/>
    <row r="84" s="21" customFormat="1" ht="13.2"/>
    <row r="85" s="21" customFormat="1" ht="13.2"/>
    <row r="86" s="21" customFormat="1" ht="13.2"/>
    <row r="87" s="21" customFormat="1" ht="13.2"/>
    <row r="88" s="21" customFormat="1" ht="13.2"/>
    <row r="89" s="21" customFormat="1" ht="13.2"/>
    <row r="90" s="21" customFormat="1" ht="12.75" customHeight="1"/>
    <row r="91" s="21" customFormat="1" ht="13.2"/>
    <row r="92" s="21" customFormat="1" ht="13.2"/>
    <row r="93" s="21" customFormat="1" ht="13.2"/>
    <row r="94" s="21" customFormat="1" ht="13.2"/>
    <row r="95" s="21" customFormat="1" ht="13.2"/>
    <row r="96" s="21" customFormat="1" ht="13.2"/>
    <row r="97" s="21" customFormat="1" ht="13.2"/>
    <row r="98" s="21" customFormat="1" ht="13.2"/>
    <row r="99" s="21" customFormat="1" ht="13.2"/>
    <row r="100" s="21" customFormat="1" ht="13.2"/>
    <row r="101" s="21" customFormat="1" ht="13.2"/>
    <row r="102" s="21" customFormat="1" ht="13.2"/>
    <row r="103" s="21" customFormat="1" ht="13.2"/>
    <row r="104" s="21" customFormat="1" ht="13.2"/>
    <row r="105" s="21" customFormat="1" ht="13.2"/>
    <row r="106" s="21" customFormat="1" ht="13.2"/>
    <row r="107" s="21" customFormat="1" ht="13.2"/>
    <row r="108" s="21" customFormat="1" ht="13.2"/>
    <row r="109" s="21" customFormat="1" ht="13.2"/>
    <row r="110" s="21" customFormat="1" ht="13.2"/>
    <row r="111" s="21" customFormat="1" ht="13.2"/>
    <row r="112" s="21" customFormat="1" ht="13.2"/>
    <row r="113" s="21" customFormat="1" ht="13.2"/>
    <row r="114" s="21" customFormat="1" ht="13.2"/>
    <row r="115" s="21" customFormat="1" ht="13.2"/>
    <row r="116" s="21" customFormat="1" ht="13.2"/>
    <row r="117" s="21" customFormat="1" ht="13.2"/>
    <row r="118" s="21" customFormat="1" ht="13.2"/>
    <row r="119" s="21" customFormat="1" ht="13.2"/>
    <row r="120" s="21" customFormat="1" ht="13.2"/>
    <row r="121" s="21" customFormat="1" ht="13.2"/>
    <row r="122" s="21" customFormat="1" ht="13.2"/>
    <row r="123" s="21" customFormat="1" ht="13.2"/>
    <row r="124" s="21" customFormat="1" ht="13.2"/>
    <row r="125" s="21" customFormat="1" ht="13.2"/>
    <row r="126" s="21" customFormat="1" ht="13.2"/>
    <row r="127" s="21" customFormat="1" ht="13.2"/>
    <row r="128" s="21" customFormat="1" ht="13.2"/>
    <row r="129" s="21" customFormat="1" ht="13.2"/>
    <row r="130" s="21" customFormat="1" ht="13.2"/>
    <row r="131" s="21" customFormat="1" ht="13.2"/>
    <row r="132" s="21" customFormat="1" ht="13.2"/>
    <row r="133" s="21" customFormat="1" ht="13.2"/>
    <row r="134" s="21" customFormat="1" ht="13.2"/>
    <row r="135" s="21" customFormat="1" ht="13.2"/>
    <row r="136" s="21" customFormat="1" ht="13.2"/>
    <row r="137" s="21" customFormat="1" ht="13.2"/>
    <row r="138" s="21" customFormat="1" ht="13.2"/>
    <row r="139" s="21" customFormat="1" ht="13.2"/>
    <row r="140" s="21" customFormat="1" ht="13.2"/>
    <row r="141" s="21" customFormat="1" ht="13.2"/>
    <row r="142" s="21" customFormat="1" ht="13.2"/>
    <row r="143" s="21" customFormat="1" ht="13.2"/>
    <row r="144" s="21" customFormat="1" ht="13.2"/>
    <row r="145" s="21" customFormat="1" ht="13.2"/>
    <row r="146" s="21" customFormat="1" ht="13.2"/>
    <row r="147" s="21" customFormat="1" ht="13.2"/>
    <row r="148" s="21" customFormat="1" ht="13.2"/>
    <row r="149" s="21" customFormat="1" ht="13.2"/>
    <row r="150" s="21" customFormat="1" ht="13.2"/>
    <row r="151" s="21" customFormat="1" ht="13.2"/>
    <row r="152" s="21" customFormat="1" ht="13.2"/>
    <row r="153" s="21" customFormat="1" ht="13.2"/>
    <row r="154" s="21" customFormat="1" ht="13.2"/>
    <row r="155" s="21" customFormat="1" ht="13.2"/>
    <row r="156" s="21" customFormat="1" ht="13.2"/>
    <row r="157" s="21" customFormat="1" ht="13.2"/>
    <row r="158" s="21" customFormat="1" ht="13.2"/>
    <row r="159" s="21" customFormat="1" ht="13.2"/>
    <row r="160" s="21" customFormat="1" ht="13.2"/>
    <row r="161" s="21" customFormat="1" ht="13.2"/>
    <row r="162" s="21" customFormat="1" ht="13.2"/>
    <row r="163" s="21" customFormat="1" ht="13.2"/>
    <row r="164" s="21" customFormat="1" ht="13.2"/>
    <row r="165" s="21" customFormat="1" ht="13.2"/>
    <row r="166" s="21" customFormat="1" ht="13.2"/>
    <row r="167" s="21" customFormat="1" ht="13.2"/>
    <row r="168" s="21" customFormat="1" ht="13.2"/>
    <row r="169" s="21" customFormat="1" ht="13.2"/>
    <row r="170" s="21" customFormat="1" ht="13.2"/>
    <row r="171" s="21" customFormat="1" ht="13.2"/>
    <row r="172" s="21" customFormat="1" ht="13.2"/>
    <row r="173" s="21" customFormat="1" ht="13.2"/>
    <row r="174" s="21" customFormat="1" ht="13.2"/>
    <row r="175" s="21" customFormat="1" ht="13.2"/>
    <row r="176" s="21" customFormat="1" ht="13.2"/>
    <row r="177" s="21" customFormat="1" ht="13.2"/>
    <row r="178" s="21" customFormat="1" ht="13.2"/>
    <row r="179" s="21" customFormat="1" ht="13.2"/>
    <row r="180" s="21" customFormat="1" ht="13.2"/>
    <row r="181" s="21" customFormat="1" ht="13.2"/>
    <row r="182" s="21" customFormat="1" ht="13.2"/>
    <row r="183" s="21" customFormat="1" ht="13.2"/>
    <row r="184" s="21" customFormat="1" ht="13.2"/>
    <row r="185" s="21" customFormat="1" ht="13.2"/>
    <row r="186" s="21" customFormat="1" ht="13.2"/>
    <row r="187" s="21" customFormat="1" ht="13.2"/>
    <row r="188" s="21" customFormat="1" ht="13.2"/>
    <row r="189" s="21" customFormat="1" ht="13.2"/>
    <row r="190" s="21" customFormat="1" ht="13.2"/>
    <row r="191" s="21" customFormat="1" ht="13.2"/>
    <row r="192" s="21" customFormat="1" ht="13.2"/>
    <row r="193" s="21" customFormat="1" ht="13.2"/>
    <row r="194" s="21" customFormat="1" ht="13.2"/>
    <row r="195" s="21" customFormat="1" ht="13.2"/>
    <row r="196" s="21" customFormat="1" ht="13.2"/>
    <row r="197" s="21" customFormat="1" ht="13.2"/>
    <row r="198" s="21" customFormat="1" ht="13.2"/>
    <row r="199" s="21" customFormat="1" ht="13.2"/>
    <row r="200" s="21" customFormat="1" ht="13.2"/>
    <row r="201" s="21" customFormat="1" ht="13.2"/>
    <row r="202" s="21" customFormat="1" ht="13.2"/>
    <row r="203" s="21" customFormat="1" ht="13.2"/>
    <row r="204" s="21" customFormat="1" ht="13.2"/>
    <row r="205" s="21" customFormat="1" ht="13.2"/>
    <row r="206" s="21" customFormat="1" ht="13.2"/>
    <row r="207" s="21" customFormat="1" ht="13.2"/>
    <row r="208" s="21" customFormat="1" ht="13.2"/>
    <row r="209" s="21" customFormat="1" ht="13.2"/>
    <row r="210" s="21" customFormat="1" ht="13.2"/>
    <row r="211" s="21" customFormat="1" ht="13.2"/>
    <row r="212" s="21" customFormat="1" ht="13.2"/>
    <row r="213" s="21" customFormat="1" ht="13.2"/>
    <row r="214" s="21" customFormat="1" ht="13.2"/>
    <row r="215" s="21" customFormat="1" ht="13.2"/>
    <row r="216" s="21" customFormat="1" ht="13.2"/>
    <row r="217" s="21" customFormat="1" ht="13.2"/>
    <row r="218" s="21" customFormat="1" ht="13.2"/>
    <row r="219" s="21" customFormat="1" ht="13.2"/>
    <row r="220" s="21" customFormat="1" ht="13.2"/>
    <row r="221" s="21" customFormat="1" ht="13.2"/>
    <row r="222" s="21" customFormat="1" ht="13.2"/>
    <row r="223" s="21" customFormat="1" ht="13.2"/>
    <row r="224" s="21" customFormat="1" ht="13.2"/>
    <row r="225" s="21" customFormat="1" ht="13.2"/>
    <row r="226" s="21" customFormat="1" ht="13.2"/>
    <row r="227" s="21" customFormat="1" ht="13.2"/>
    <row r="228" s="21" customFormat="1" ht="13.2"/>
    <row r="229" s="21" customFormat="1" ht="13.2"/>
    <row r="230" s="21" customFormat="1" ht="13.2"/>
    <row r="231" s="21" customFormat="1" ht="13.2"/>
    <row r="232" s="21" customFormat="1" ht="13.2"/>
    <row r="233" s="21" customFormat="1" ht="13.2"/>
    <row r="234" s="21" customFormat="1" ht="13.2"/>
    <row r="235" s="21" customFormat="1" ht="13.2"/>
    <row r="236" s="21" customFormat="1" ht="13.2"/>
    <row r="237" s="21" customFormat="1" ht="13.2"/>
    <row r="238" s="21" customFormat="1" ht="13.2"/>
    <row r="239" s="21" customFormat="1" ht="13.2"/>
    <row r="240" s="21" customFormat="1" ht="13.2"/>
    <row r="241" s="21" customFormat="1" ht="13.2"/>
    <row r="242" s="21" customFormat="1" ht="13.2"/>
    <row r="243" s="21" customFormat="1" ht="13.2"/>
    <row r="244" s="21" customFormat="1" ht="13.2"/>
    <row r="245" s="21" customFormat="1" ht="13.2"/>
    <row r="246" s="21" customFormat="1" ht="13.2"/>
    <row r="247" s="21" customFormat="1" ht="13.2"/>
    <row r="248" s="21" customFormat="1" ht="13.2"/>
    <row r="249" s="21" customFormat="1" ht="13.2"/>
    <row r="250" s="21" customFormat="1" ht="13.2"/>
    <row r="251" s="21" customFormat="1" ht="13.2"/>
    <row r="252" s="21" customFormat="1" ht="13.2"/>
    <row r="253" s="21" customFormat="1" ht="13.2"/>
    <row r="254" s="21" customFormat="1" ht="13.2"/>
    <row r="255" s="21" customFormat="1" ht="13.2"/>
    <row r="256" s="21" customFormat="1" ht="13.2"/>
    <row r="257" s="21" customFormat="1" ht="13.2"/>
    <row r="258" s="21" customFormat="1" ht="13.2"/>
    <row r="259" s="21" customFormat="1" ht="13.2"/>
    <row r="260" s="21" customFormat="1" ht="13.2"/>
    <row r="261" s="21" customFormat="1" ht="13.2"/>
    <row r="262" s="21" customFormat="1" ht="13.2"/>
    <row r="263" s="21" customFormat="1" ht="13.2"/>
    <row r="264" s="21" customFormat="1" ht="13.2"/>
    <row r="265" s="21" customFormat="1" ht="13.2"/>
    <row r="266" s="21" customFormat="1" ht="13.2"/>
    <row r="267" s="21" customFormat="1" ht="13.2"/>
    <row r="268" s="21" customFormat="1" ht="13.2"/>
    <row r="269" s="21" customFormat="1" ht="13.2"/>
    <row r="270" s="21" customFormat="1" ht="13.2"/>
    <row r="271" s="21" customFormat="1" ht="13.2"/>
    <row r="272" s="21" customFormat="1" ht="13.2"/>
    <row r="273" s="21" customFormat="1" ht="13.2"/>
    <row r="274" s="21" customFormat="1" ht="13.2"/>
    <row r="275" s="21" customFormat="1" ht="13.2"/>
    <row r="276" s="21" customFormat="1" ht="13.2"/>
    <row r="277" s="21" customFormat="1" ht="13.2"/>
    <row r="278" s="21" customFormat="1" ht="13.2"/>
    <row r="279" s="21" customFormat="1" ht="13.2"/>
    <row r="280" s="21" customFormat="1" ht="13.2"/>
    <row r="281" s="21" customFormat="1" ht="13.2"/>
    <row r="282" s="21" customFormat="1" ht="13.2"/>
    <row r="283" s="21" customFormat="1" ht="13.2"/>
    <row r="284" s="21" customFormat="1" ht="13.2"/>
    <row r="285" s="21" customFormat="1" ht="13.2"/>
    <row r="286" s="21" customFormat="1" ht="13.2"/>
    <row r="287" s="21" customFormat="1" ht="13.2"/>
    <row r="288" s="21" customFormat="1" ht="13.2"/>
    <row r="289" s="21" customFormat="1" ht="13.2"/>
    <row r="290" s="21" customFormat="1" ht="13.2"/>
    <row r="291" s="21" customFormat="1" ht="13.2"/>
    <row r="292" s="21" customFormat="1" ht="13.2"/>
    <row r="293" s="21" customFormat="1" ht="13.2"/>
    <row r="294" s="21" customFormat="1" ht="13.2"/>
    <row r="295" s="21" customFormat="1" ht="13.2"/>
    <row r="296" s="21" customFormat="1" ht="13.2"/>
    <row r="297" s="21" customFormat="1" ht="13.2"/>
    <row r="298" s="21" customFormat="1" ht="13.2"/>
    <row r="299" s="21" customFormat="1" ht="13.2"/>
    <row r="300" s="21" customFormat="1" ht="13.2"/>
    <row r="301" s="21" customFormat="1" ht="13.2"/>
    <row r="302" s="21" customFormat="1" ht="13.2"/>
    <row r="303" s="21" customFormat="1" ht="13.2"/>
    <row r="304" s="21" customFormat="1" ht="13.2"/>
    <row r="305" s="21" customFormat="1" ht="13.2"/>
    <row r="306" s="21" customFormat="1" ht="13.2"/>
    <row r="307" s="21" customFormat="1" ht="13.2"/>
    <row r="308" s="21" customFormat="1" ht="13.2"/>
    <row r="309" s="21" customFormat="1" ht="13.2"/>
    <row r="310" s="21" customFormat="1" ht="13.2"/>
    <row r="311" s="21" customFormat="1" ht="13.2"/>
    <row r="312" s="21" customFormat="1" ht="13.2"/>
    <row r="313" s="21" customFormat="1" ht="13.2"/>
    <row r="314" s="21" customFormat="1" ht="13.2"/>
    <row r="315" s="21" customFormat="1" ht="13.2"/>
    <row r="316" s="21" customFormat="1" ht="13.2"/>
    <row r="317" s="21" customFormat="1" ht="13.2"/>
    <row r="318" s="21" customFormat="1" ht="13.2"/>
    <row r="319" s="21" customFormat="1" ht="13.2"/>
    <row r="320" s="21" customFormat="1" ht="13.2"/>
    <row r="321" s="21" customFormat="1" ht="13.2"/>
    <row r="322" s="21" customFormat="1" ht="13.2"/>
    <row r="323" s="21" customFormat="1" ht="13.2"/>
    <row r="324" s="21" customFormat="1" ht="13.2"/>
    <row r="325" s="21" customFormat="1" ht="13.2"/>
    <row r="326" s="21" customFormat="1" ht="13.2"/>
    <row r="327" s="21" customFormat="1" ht="13.2"/>
    <row r="328" s="21" customFormat="1" ht="13.2"/>
    <row r="329" s="21" customFormat="1" ht="13.2"/>
    <row r="330" s="21" customFormat="1" ht="13.2"/>
    <row r="331" s="21" customFormat="1" ht="13.2"/>
    <row r="332" s="21" customFormat="1" ht="13.2"/>
    <row r="333" s="21" customFormat="1" ht="13.2"/>
    <row r="334" s="21" customFormat="1" ht="13.2"/>
    <row r="335" s="21" customFormat="1" ht="13.2"/>
  </sheetData>
  <mergeCells count="45">
    <mergeCell ref="A70:F70"/>
    <mergeCell ref="A71:G71"/>
    <mergeCell ref="A60:G60"/>
    <mergeCell ref="C61:G61"/>
    <mergeCell ref="B63:B65"/>
    <mergeCell ref="A66:F66"/>
    <mergeCell ref="A61:A62"/>
    <mergeCell ref="A50:G50"/>
    <mergeCell ref="A59:F59"/>
    <mergeCell ref="C51:G51"/>
    <mergeCell ref="B53:B54"/>
    <mergeCell ref="B55:B56"/>
    <mergeCell ref="B57:B58"/>
    <mergeCell ref="A51:A52"/>
    <mergeCell ref="A33:G33"/>
    <mergeCell ref="A40:G40"/>
    <mergeCell ref="A49:F49"/>
    <mergeCell ref="B47:B48"/>
    <mergeCell ref="A41:A42"/>
    <mergeCell ref="C41:G41"/>
    <mergeCell ref="B43:B44"/>
    <mergeCell ref="B45:B46"/>
    <mergeCell ref="B21:B22"/>
    <mergeCell ref="B28:B29"/>
    <mergeCell ref="B30:B31"/>
    <mergeCell ref="C19:G19"/>
    <mergeCell ref="C20:G20"/>
    <mergeCell ref="B25:B27"/>
    <mergeCell ref="B23:B24"/>
    <mergeCell ref="A72:F72"/>
    <mergeCell ref="A39:F39"/>
    <mergeCell ref="A3:G3"/>
    <mergeCell ref="A67:G67"/>
    <mergeCell ref="B35:B38"/>
    <mergeCell ref="C34:G34"/>
    <mergeCell ref="A12:F12"/>
    <mergeCell ref="C8:G8"/>
    <mergeCell ref="B9:B11"/>
    <mergeCell ref="A13:G13"/>
    <mergeCell ref="A17:F17"/>
    <mergeCell ref="B15:B16"/>
    <mergeCell ref="C14:G14"/>
    <mergeCell ref="A18:G18"/>
    <mergeCell ref="A32:F32"/>
    <mergeCell ref="A19:A20"/>
  </mergeCells>
  <pageMargins left="0.7" right="0.7" top="0.75" bottom="0.75" header="0.3" footer="0.3"/>
  <pageSetup paperSize="9" scale="86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1]!HideRows">
                <anchor moveWithCells="1" sizeWithCells="1">
                  <from>
                    <xdr:col>8</xdr:col>
                    <xdr:colOff>0</xdr:colOff>
                    <xdr:row>5</xdr:row>
                    <xdr:rowOff>289560</xdr:rowOff>
                  </from>
                  <to>
                    <xdr:col>8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Button 2">
              <controlPr defaultSize="0" print="0" autoFill="0" autoPict="0" macro="[1]!UnhideRows">
                <anchor moveWithCells="1" sizeWithCells="1">
                  <from>
                    <xdr:col>8</xdr:col>
                    <xdr:colOff>0</xdr:colOff>
                    <xdr:row>8</xdr:row>
                    <xdr:rowOff>175260</xdr:rowOff>
                  </from>
                  <to>
                    <xdr:col>8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Button 3">
              <controlPr defaultSize="0" print="0" autoFill="0" autoPict="0" macro="[1]!HideRows">
                <anchor moveWithCells="1" sizeWithCells="1">
                  <from>
                    <xdr:col>8</xdr:col>
                    <xdr:colOff>0</xdr:colOff>
                    <xdr:row>5</xdr:row>
                    <xdr:rowOff>289560</xdr:rowOff>
                  </from>
                  <to>
                    <xdr:col>8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Button 4">
              <controlPr defaultSize="0" print="0" autoFill="0" autoPict="0" macro="[1]!UnhideRows">
                <anchor moveWithCells="1" sizeWithCells="1">
                  <from>
                    <xdr:col>8</xdr:col>
                    <xdr:colOff>0</xdr:colOff>
                    <xdr:row>8</xdr:row>
                    <xdr:rowOff>175260</xdr:rowOff>
                  </from>
                  <to>
                    <xdr:col>8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Button 5">
              <controlPr defaultSize="0" print="0" autoFill="0" autoPict="0" macro="[2]!HideRows">
                <anchor moveWithCells="1" sizeWithCells="1">
                  <from>
                    <xdr:col>8</xdr:col>
                    <xdr:colOff>0</xdr:colOff>
                    <xdr:row>5</xdr:row>
                    <xdr:rowOff>289560</xdr:rowOff>
                  </from>
                  <to>
                    <xdr:col>8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9" name="Button 7">
              <controlPr defaultSize="0" print="0" autoFill="0" autoPict="0" macro="[1]!HideRows">
                <anchor moveWithCells="1" sizeWithCells="1">
                  <from>
                    <xdr:col>8</xdr:col>
                    <xdr:colOff>0</xdr:colOff>
                    <xdr:row>5</xdr:row>
                    <xdr:rowOff>289560</xdr:rowOff>
                  </from>
                  <to>
                    <xdr:col>8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0" name="Button 13">
              <controlPr defaultSize="0" print="0" autoFill="0" autoPict="0" macro="[1]!HideRows">
                <anchor moveWithCells="1" sizeWithCells="1">
                  <from>
                    <xdr:col>8</xdr:col>
                    <xdr:colOff>0</xdr:colOff>
                    <xdr:row>50</xdr:row>
                    <xdr:rowOff>0</xdr:rowOff>
                  </from>
                  <to>
                    <xdr:col>8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1" name="Button 14">
              <controlPr defaultSize="0" print="0" autoFill="0" autoPict="0" macro="[1]!HideRows">
                <anchor moveWithCells="1" sizeWithCells="1">
                  <from>
                    <xdr:col>8</xdr:col>
                    <xdr:colOff>0</xdr:colOff>
                    <xdr:row>50</xdr:row>
                    <xdr:rowOff>0</xdr:rowOff>
                  </from>
                  <to>
                    <xdr:col>8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2" name="Button 15">
              <controlPr defaultSize="0" print="0" autoFill="0" autoPict="0" macro="[2]!HideRows">
                <anchor moveWithCells="1" sizeWithCells="1">
                  <from>
                    <xdr:col>8</xdr:col>
                    <xdr:colOff>0</xdr:colOff>
                    <xdr:row>50</xdr:row>
                    <xdr:rowOff>0</xdr:rowOff>
                  </from>
                  <to>
                    <xdr:col>8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3" name="Button 16">
              <controlPr defaultSize="0" print="0" autoFill="0" autoPict="0" macro="[1]!HideRows">
                <anchor moveWithCells="1" sizeWithCells="1">
                  <from>
                    <xdr:col>8</xdr:col>
                    <xdr:colOff>0</xdr:colOff>
                    <xdr:row>50</xdr:row>
                    <xdr:rowOff>0</xdr:rowOff>
                  </from>
                  <to>
                    <xdr:col>8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9</vt:i4>
      </vt:variant>
    </vt:vector>
  </HeadingPairs>
  <TitlesOfParts>
    <vt:vector size="19" baseType="lpstr">
      <vt:lpstr>str.tyt</vt:lpstr>
      <vt:lpstr>01. UKŁAD TOROWY</vt:lpstr>
      <vt:lpstr>02. UKŁAD DROGOWY</vt:lpstr>
      <vt:lpstr>03.1 ODWODNIENIE</vt:lpstr>
      <vt:lpstr>03.2 ODWODNIENIE T.611</vt:lpstr>
      <vt:lpstr>04. SIEĆ TRAKCYJNA</vt:lpstr>
      <vt:lpstr>05. ELEKTROENERGETYKA</vt:lpstr>
      <vt:lpstr>06. TELETECHNIKA</vt:lpstr>
      <vt:lpstr>07. OBIEKTY INŻYNIERYJNE</vt:lpstr>
      <vt:lpstr>Podsumowanie przedmiaru</vt:lpstr>
      <vt:lpstr>'01. UKŁAD TOROWY'!Obszar_wydruku</vt:lpstr>
      <vt:lpstr>'02. UKŁAD DROGOWY'!Obszar_wydruku</vt:lpstr>
      <vt:lpstr>'03.1 ODWODNIENIE'!Obszar_wydruku</vt:lpstr>
      <vt:lpstr>'03.2 ODWODNIENIE T.611'!Obszar_wydruku</vt:lpstr>
      <vt:lpstr>'04. SIEĆ TRAKCYJNA'!Obszar_wydruku</vt:lpstr>
      <vt:lpstr>'05. ELEKTROENERGETYKA'!Obszar_wydruku</vt:lpstr>
      <vt:lpstr>'06. TELETECHNIKA'!Obszar_wydruku</vt:lpstr>
      <vt:lpstr>'07. OBIEKTY INŻYNIERYJNE'!Obszar_wydruku</vt:lpstr>
      <vt:lpstr>str.tyt!Obszar_wydruku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Kozlowski</dc:creator>
  <cp:lastModifiedBy>Małgorzata Kierzek</cp:lastModifiedBy>
  <cp:lastPrinted>2019-02-07T11:41:49Z</cp:lastPrinted>
  <dcterms:created xsi:type="dcterms:W3CDTF">2018-10-12T08:57:54Z</dcterms:created>
  <dcterms:modified xsi:type="dcterms:W3CDTF">2021-02-24T12:58:04Z</dcterms:modified>
</cp:coreProperties>
</file>