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.15.220\Firma\! PERSPEKTYWA 2021-2027\FE SL 2021-2027\10.3 MaxBud makro\4_ZAPYTANIA\1_Roboty budowlane\"/>
    </mc:Choice>
  </mc:AlternateContent>
  <xr:revisionPtr revIDLastSave="0" documentId="13_ncr:1_{EB644050-4F8A-44BB-8049-2F862FC87D1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przedmiar robót BAZA" sheetId="2" r:id="rId1"/>
  </sheets>
  <definedNames>
    <definedName name="wsp_7">'przedmiar robót BAZA'!$G$5</definedName>
  </definedNames>
  <calcPr calcId="181029" fullPrecision="0"/>
</workbook>
</file>

<file path=xl/calcChain.xml><?xml version="1.0" encoding="utf-8"?>
<calcChain xmlns="http://schemas.openxmlformats.org/spreadsheetml/2006/main">
  <c r="F123" i="2" l="1"/>
  <c r="F121" i="2"/>
  <c r="F91" i="2"/>
  <c r="F119" i="2"/>
  <c r="F116" i="2"/>
  <c r="F114" i="2"/>
  <c r="F60" i="2"/>
  <c r="F33" i="2"/>
  <c r="F7" i="2"/>
  <c r="E35" i="2"/>
  <c r="E36" i="2" s="1"/>
  <c r="F6" i="2" l="1"/>
  <c r="E75" i="2"/>
  <c r="E40" i="2"/>
  <c r="E53" i="2"/>
  <c r="E77" i="2"/>
  <c r="E92" i="2"/>
  <c r="E93" i="2" s="1"/>
  <c r="E11" i="2"/>
  <c r="E12" i="2" s="1"/>
  <c r="E13" i="2" s="1"/>
  <c r="E97" i="2"/>
  <c r="E98" i="2" s="1"/>
  <c r="E106" i="2"/>
  <c r="E107" i="2" s="1"/>
  <c r="E108" i="2" s="1"/>
  <c r="E101" i="2"/>
  <c r="E47" i="2"/>
  <c r="E20" i="2"/>
  <c r="E22" i="2" s="1"/>
  <c r="E100" i="2"/>
  <c r="E96" i="2"/>
  <c r="E110" i="2"/>
  <c r="E43" i="2"/>
  <c r="E44" i="2" s="1"/>
  <c r="E42" i="2"/>
  <c r="E48" i="2" s="1"/>
  <c r="E94" i="2" l="1"/>
  <c r="E21" i="2"/>
  <c r="E16" i="2"/>
  <c r="E17" i="2" s="1"/>
</calcChain>
</file>

<file path=xl/sharedStrings.xml><?xml version="1.0" encoding="utf-8"?>
<sst xmlns="http://schemas.openxmlformats.org/spreadsheetml/2006/main" count="354" uniqueCount="188">
  <si>
    <t>Lp.</t>
  </si>
  <si>
    <t>Podstawa</t>
  </si>
  <si>
    <t>Opis</t>
  </si>
  <si>
    <t>Ilość</t>
  </si>
  <si>
    <t>Wiata sprzętowa</t>
  </si>
  <si>
    <t>Demontaż obiektów kontenerowych</t>
  </si>
  <si>
    <t>kontener.</t>
  </si>
  <si>
    <t>Mechaniczne profilowanie i zagęszczenie podłoża pod warstwy konstrukcyjne nawierzchni w gruncie kat. V-VI</t>
  </si>
  <si>
    <t>Przygotowanie i montaż zbrojenia konstrukcji monoli- tycznych budowli - pręty żebrowane o śr. 8-14 mm</t>
  </si>
  <si>
    <t>t</t>
  </si>
  <si>
    <t>kalk. własna</t>
  </si>
  <si>
    <t>Koszt składowania i utylizacji gruzu</t>
  </si>
  <si>
    <t>WKI 3.281.58.</t>
  </si>
  <si>
    <t>Plac sprzedażowy</t>
  </si>
  <si>
    <t>kpl.</t>
  </si>
  <si>
    <t>szt</t>
  </si>
  <si>
    <t>WKI 5.710.10.</t>
  </si>
  <si>
    <t>Humusowanie z obsianiem przy grubości warstwy hu- musu 5 cm</t>
  </si>
  <si>
    <t>Odwodnienie plac sprzedażowy</t>
  </si>
  <si>
    <t>Roboty Ziemne</t>
  </si>
  <si>
    <t>Pełne umocnienie pionowych ścian wykopów liniowych o głębokości do 6.0 m palami szalunkowymi (wypraskami) w gruntach suchych kat. III-IV wraz z rozbiórką (szero- kość do 1m)</t>
  </si>
  <si>
    <t>Pełne umocnienie pionowych ścian wykopów liniowych o głębokości 6.0 m palami szalunkowymi (wypraskami) w gruntach suchych kat. I-IV wraz z rozbiórką (dodatek za dalszy 1m szerokości)</t>
  </si>
  <si>
    <t>Podłoża pod kanały i obiekty z materiałów sypkich gr. 20 cm - (wykonanie podsypki piaskowej o gr. 20cm)</t>
  </si>
  <si>
    <t>Zasypywanie wykopów spycharkami z przemieszcze- niem gruntu na odległość do 10 m w gruncie kat. I-III - (pełna wymiana gruntu - zasypka piaskiem do dolnej warstwy podbudowy odtworzenia nawierzchni).</t>
  </si>
  <si>
    <t>Zagęszczenie nasypów ubijakami mechanicznymi; grun- ty sypkie kat. I-II - wskaźnik zagęszczenia gruntu Js=0. 98</t>
  </si>
  <si>
    <t>Koszt utylizacji i składowiska, nadmiar ziemi z wykopu.</t>
  </si>
  <si>
    <t>Roboty montażowe</t>
  </si>
  <si>
    <t>Kanały</t>
  </si>
  <si>
    <t>m</t>
  </si>
  <si>
    <t>szt.</t>
  </si>
  <si>
    <t>Przejście przez ściany komór tulejami stalowymi "PS" przy grubości ściany 20 cm - otwór o śr. nominalnej 260 mm - (przejście przez ścianę studzienek kanalizacyjnych tulejami ochronnymi Dz250mm z tworzywa sztucznego).</t>
  </si>
  <si>
    <t>Studnie</t>
  </si>
  <si>
    <t>Wpusty deszczowe</t>
  </si>
  <si>
    <t>Pozostałe</t>
  </si>
  <si>
    <t>Magazyn kruszyw</t>
  </si>
  <si>
    <t>Ławy fundamentowe prostokątne żelbetowe, szerokości do 0,6 m - z zastosowaniem pompy do betonu</t>
  </si>
  <si>
    <t>elem.</t>
  </si>
  <si>
    <t>Drenaż z rury elastycznej PVC-U o średnicy zewn. 65 mm w zwojach z filtrem na wykonanej podsypce</t>
  </si>
  <si>
    <t>Ogrodzenie prefabrykowane betonowe</t>
  </si>
  <si>
    <t>Zieleń oslonowa na ścianach</t>
  </si>
  <si>
    <t>Sadzenie pnączy</t>
  </si>
  <si>
    <t>Instalowanie nośnych linek stalowych o przekroju do 6 mm2 -  dla roślin pnących</t>
  </si>
  <si>
    <t>Monitoring</t>
  </si>
  <si>
    <t>Instalacja monitoringu, CCTV</t>
  </si>
  <si>
    <t>wypust</t>
  </si>
  <si>
    <t>Oświetlenie zewnętrzne</t>
  </si>
  <si>
    <t>WKI 3.699.740.</t>
  </si>
  <si>
    <t>Mechaniczne wykonanie koryta w gruncie kat. V-VI głębokości 20 cm</t>
  </si>
  <si>
    <t>Wywiezienie gruzu spryzmowanego samochodami samowyładowczymi na odległość do 10 km</t>
  </si>
  <si>
    <t>Mechaniczne wykonanie koryta w gruncie kat. V-VI - za każde dalsze 5 cm głębokości
Krotność = 8</t>
  </si>
  <si>
    <r>
      <rPr>
        <b/>
        <sz val="10"/>
        <rFont val="Arial"/>
        <family val="2"/>
        <charset val="238"/>
      </rPr>
      <t>3.2.
1</t>
    </r>
  </si>
  <si>
    <r>
      <rPr>
        <b/>
        <sz val="10"/>
        <rFont val="Arial"/>
        <family val="2"/>
        <charset val="238"/>
      </rPr>
      <t>3.2.
2</t>
    </r>
  </si>
  <si>
    <r>
      <rPr>
        <b/>
        <sz val="10"/>
        <rFont val="Arial"/>
        <family val="2"/>
        <charset val="238"/>
      </rPr>
      <t>3.2.
3</t>
    </r>
  </si>
  <si>
    <t>KNR 2-31 114/5</t>
  </si>
  <si>
    <t xml:space="preserve">Podbudowy z kruszyw, tłuczeń, warstwa dolna 0-63 , grubość warstwy po zagęszczeniu 15˙cm </t>
  </si>
  <si>
    <t>m3</t>
  </si>
  <si>
    <t>kpl</t>
  </si>
  <si>
    <t>Koszt nadzoru geologicznego</t>
  </si>
  <si>
    <t>Roboty geodezyjne tyczenie terenu oraz pomiar powykonawczy z naniesienim na zasoby</t>
  </si>
  <si>
    <t>Podkłady z ubitych materiałów sypkich na podłożu gruntowym, grubość warstwy 10 cm</t>
  </si>
  <si>
    <t>Płyty fundamentowe żelbetowe - z zastosowaniem pompy do betonu</t>
  </si>
  <si>
    <t>Drenaże - podsypka filtracyjna w gotowym suchym wykopie, z gotowego kruszywa - żwir filtracyjny</t>
  </si>
  <si>
    <t xml:space="preserve">KNR 2-01 610/7
</t>
  </si>
  <si>
    <t>Studzienki ściekowe uliczne betonowe o śr. 500 mm z osadnikiem i syfonem -(montaż wpustu ulicznego wraz z osadnikiem, syfonem z kolan PVC-U,SN8, wyposażony w wiaderko ocynkowe, zakończone pierścieniami i kratką z żeliwa sferoidealnego o wym. 617/426mm; klasy D400 (40t)).</t>
  </si>
  <si>
    <t>Studnie z kręgów betonowych i żelbetowych w gotowym wykopie o średnicy 1200 mm i głębokości 2 m - studnia
z kregów betonowych łączona na uszczelke, z kinetą betonową - fabryczny monolit, wyposażoną w pierścień od- ciążajacy, pokrywe nadstudzienną,stopnie złazowe że- liwne, oraz właz żeliwny o śr.600 mm, ryglowany, klasy D400 - (40t)</t>
  </si>
  <si>
    <t>Zabezpieczenie istniejących kabli energetycznych rurami ochronnymi dwudzielnymi z PCW o śr. 160 mm</t>
  </si>
  <si>
    <t>Oznakowanie trasy kanalizacji - ułożenie taśmy lokakalizacyjnej (brązowa) o szerokość 20 cm na ob- sypce piaskowej).</t>
  </si>
  <si>
    <t>m2</t>
  </si>
  <si>
    <t>Obsypka rurociągu kruszywem dowiezionym - (wykonanie obsypki piaskowej nad wierzch rury o gr. 30cm)</t>
  </si>
  <si>
    <t>Dostawa i montaż kontenera - pomieszczenie sprzedawcy wym. 6,0 x 4,90 x 2,85 m</t>
  </si>
  <si>
    <t>Podbudowa z kruszywa naturalnego - warstwa górna 0-31 mm o grubości po zagęszczeniu 25 cm</t>
  </si>
  <si>
    <t xml:space="preserve">Podbudowy z kruszyw, tłuczeń, warstwa dolna 0-63 , grubość warstwy po zagęszczeniu 25 cm </t>
  </si>
  <si>
    <t>Ręczne roboty ziemne z transportem urobku samochodami samowyładowczymi na odległość do 1 km (kat. gruntu III) - (załadowanie i odwóz nadmiaru ziemi na składowisko docelowe na odl. 5 km - 10% ręcznie z ca- łości kubatury wykopu - w miejscach przekroczeń z ist- niejącym uzbrojeniem).</t>
  </si>
  <si>
    <t>Nakłady uzupełniające za każde dalsze rozpoczęte 0.5 km transportu ponad 1 km samochodami samowyładowczymi po drogach utwardzonych ziemi kat. III-IV- (uzu- pełnienie do poz. jw.)
Krotność = 8</t>
  </si>
  <si>
    <t>Roboty ziemne wykonywane koparkami podsiębiernymi o pojemności łyżki 0.60 m3 w gruncie kat. III z transportem urobku samochodami samowyładowczymi na odległość do 1 km - wykop pod drenaż</t>
  </si>
  <si>
    <t>Roboty ziemne - wymiana gruntu na głębokość 2,9 m pod wiatą sprzętową</t>
  </si>
  <si>
    <t>Wywóz i utylizacja materiału z wykopu.</t>
  </si>
  <si>
    <t>Nawierzchnie z płyt żelbetowych pełnych 1,5x3.0 gr.15 cm na podsypce piaskowej 5 cm</t>
  </si>
  <si>
    <t>Roboty ziemne - wymiana gruntu na głębokość 2,9 m pod ściany z klocków betonowych 160x60x60
490,00x2,90 = 1421,00</t>
  </si>
  <si>
    <t>Dowóz materiału - piasek - wypełnienie wykopu materiałem nasypowym</t>
  </si>
  <si>
    <t xml:space="preserve">Podbudowy z kruszyw, tłuczeń, warstwa dolna 0-63 , grubość warstwy po zagęszczeniu 25˙cm </t>
  </si>
  <si>
    <t xml:space="preserve">Podbudowy z kruszyw, tłuczeń, warstwa górna 0-31 , grubość warstwy po zagęszczeniu 25˙cm </t>
  </si>
  <si>
    <t>Zabezpieczenie istniejących kabli energetycznych rurami ochronnymi dwudzielnymi z PCW o śr. do 110 mm</t>
  </si>
  <si>
    <t>Instalacja fotovoltaiczna 40 KW</t>
  </si>
  <si>
    <t>Instalacja fotovoltaiczna</t>
  </si>
  <si>
    <t xml:space="preserve">Wykonanie kanału serwisowego </t>
  </si>
  <si>
    <t>Rozbiórka elementów konstrukcji betonowych zbrojonych - istniejące fundamenty</t>
  </si>
  <si>
    <t>Posadzka betonowa - z zastosowaniem pompy do betonu gr. 25 cm
1300.00x0.25 = 325.00</t>
  </si>
  <si>
    <t>Podkłady betonowe na podłożu gruntowym gr. 10 cm. Zastosowano pompę do betonu na samochodzie.
1300.00x0.10=130.00</t>
  </si>
  <si>
    <t xml:space="preserve">Monitoring wewnątrz wiaty obejmujący zakresem 8 szt. kamer 5 MPx wraz z rejestratorem i dyskiem twardym 1 TB </t>
  </si>
  <si>
    <t>3.2.
5</t>
  </si>
  <si>
    <t>3.2.
4</t>
  </si>
  <si>
    <t xml:space="preserve">Separator </t>
  </si>
  <si>
    <t xml:space="preserve">Koryto betonowe drogowe 60x50x15 cm  na ławie betonowej </t>
  </si>
  <si>
    <t>Roboty elektryczne i oświetleniowe wewnątrz wiaty obejmujące zakresem  45 szt. opraw LED 150W IP65, 15 szt. opraw LED 76W IP65, 6 opraw LED 51W IP65. wraz z robotami towarzyszącymi</t>
  </si>
  <si>
    <t xml:space="preserve">Montaż systemu wentylacji kanałów serwisowych </t>
  </si>
  <si>
    <t>Kanały z rur PVC łączonych na wcisk o śr. zewn. 200 mm - PVC-U LITE SN8 SDR 34</t>
  </si>
  <si>
    <t>Kanały z rur PVC łączonych na wcisk o śr. zewn. 315 mm - PVC-U LITE SN8 SDR 34</t>
  </si>
  <si>
    <t>Kanały z rur PVC łączonych na wcisk o śr. zewn. 250 mm - PVC-U LITE SN8 SDR 34</t>
  </si>
  <si>
    <t>KNR-W 2-18
0408-03</t>
  </si>
  <si>
    <t>Przebicie otworów o powierzchni do 0.05 m2 w elementach z betonu żwirowego o grubości do 30 cm</t>
  </si>
  <si>
    <t>Ażurowe umocnienie pionowych ścian wykopów linio- wych o głębokości do 3.0 m palami szalunkowymi (wy- praskami) w gruntach suchych kat. III-IV wraz z rozbiórką (szerokość do 1m)</t>
  </si>
  <si>
    <t>Przygotowanie i montaż zbrojenia konstrukcji monolitycznych budowli - pręty żebrowane o śr. 8-14 mm</t>
  </si>
  <si>
    <t>Pompa zatapialna napięcie 230V z pływakiem do podlewania terenów zielonych
Wydajność max. 125 l/min , wysokość podnoszenia max. 5 m wraz z podłączeniem do szafy elektrycznej.</t>
  </si>
  <si>
    <t>Zbiornik bezodpływowy na ścieki o wym. 10.0x6.0x2.00 m wraz z nadbudową z kręgów betonowych fi 1200 - 2szt. i włazami żeliwnymi D400 H150</t>
  </si>
  <si>
    <t>Roboty ziemne wykonywane koparkami podsiębiernymi o pojemności łyżki 0.60 m3 w gruncie kat. III z transportem urobku samochodami samowyładowczymi na odleg- łość do 1 km - (załadowanie i odwóz nadmiaru ziemi na składowisko docelowe na odl.5 km - 90% mechanicznie z całości kubatury wykopu).</t>
  </si>
  <si>
    <t xml:space="preserve">Przekruszenie gruzu z robiórki </t>
  </si>
  <si>
    <t>Wywóz materiału przekruszonego materiału do 10 km
3370.00x1.80 = 6066.00</t>
  </si>
  <si>
    <t>Uprzątnięcie terenu z materiału odpadowego zalegającego na działce wraz wywozem z utylizacją</t>
  </si>
  <si>
    <t>Wywiezienie materiału z wykopu samochodami samowyładowczymi na odległość do 10 km</t>
  </si>
  <si>
    <t>Koszt składowania i utylizacji materiału z wykopu</t>
  </si>
  <si>
    <t>Wywiezienie materiału z wykopu samochodami samowyładowczymi na odległość do 10 km
1300.00x0.60 = 780.00</t>
  </si>
  <si>
    <t>Wywiezienie materiału z wykopu samochodami samowyładowczymi na odległość do 10 km
5380.00x0.60 = 3228.00</t>
  </si>
  <si>
    <t>Koszt składowania i utylizacji materiału z wykopu
5380.00x0.60 = 3228.00</t>
  </si>
  <si>
    <t>Płyta denna zbiornika z betonu C20/25 gr. 15 cm -  wym. 11.00x7.00 m
11.00x7.00x0.15 = 11.55</t>
  </si>
  <si>
    <t>Wykonanie niecki wodnej 12.00x3.00 m z płyt pełnych drogowych gr. 15 cm</t>
  </si>
  <si>
    <t>Wywiezienie materiału z wykopu samochodami samowyładowczymi na odległość do 10 km
5580.00x0.60=3348.00</t>
  </si>
  <si>
    <t>Koszt składowania i utylizacji materiału z wykopu
5580.00x0.60=3348.00</t>
  </si>
  <si>
    <t>Zbiorniki bezodpływowe na ścieki (szamba) betonowe objętość 24.00 m3</t>
  </si>
  <si>
    <t>Przekruszenie gruzu zalegającego na placu składowym</t>
  </si>
  <si>
    <t>Wywóz materiału przekruszonego materiału do 10 km
1160*1.80= 2088.00</t>
  </si>
  <si>
    <t>Wywóz kruszyw z placu składowego  do 10 km
1420*1.80= 2556.00</t>
  </si>
  <si>
    <t>j.m.</t>
  </si>
  <si>
    <t>PRZEDMIAR ROBÓT BAZA MAX-BUD1</t>
  </si>
  <si>
    <t>Koszty budowy i zaplecza budowy</t>
  </si>
  <si>
    <t>Ochrona całego placu budowy wraz z monitoringiem wizyjnym 24/7</t>
  </si>
  <si>
    <t>Ubezpieczenie całości placu budowy do pełnej kwoty umowy brutto</t>
  </si>
  <si>
    <t>Minimum 1 osoba z uprawnieniami BHP w pełnym wymiarze czasu dostępna na budowie</t>
  </si>
  <si>
    <t>Pokrycie wszelkich kosztów eksploatacyjnych w okresie budowy (prąd, woda, śmieci itp.)</t>
  </si>
  <si>
    <t xml:space="preserve">Kompleskowe zaplecze budowy z salą spotkań na minimum 15 osób i osobnym pokojem dla przedstawiciela inwestora w celu bieżącego kontrolowania przebiegu inwestycji </t>
  </si>
  <si>
    <t>Koszty wynajmu terenu, kontenerów na potrzeby składowania towarów niezbędnych do wykonania przedmiotu umowy</t>
  </si>
  <si>
    <t xml:space="preserve">Dokumentacja powykonawcza wraz z wykonaniem niezbędnych technicznych rysunków (obliczeń), uzgodnień jeżeli będą potrzebne aby wykonać kompleksowy zakres prac objętych umową </t>
  </si>
  <si>
    <t xml:space="preserve">Obudowa dachu płaskiego o nachyleniu do 10% z płyt warstwowych dachowych z rdzeniem z pianki poliuretanowej o grubości 12 cm na płatwiach C200 </t>
  </si>
  <si>
    <t>Separator lamelowy substancji ropopochodnych zintegrowany z osadnikiem  o parametrach min. Qnom= 10 dm3/s, Qmax = 100 dm3/s pojemność czynna = 1000 dm3</t>
  </si>
  <si>
    <t>Bloki betonowe typu "klocki betonowe" o wymiarach 180x60x60 wraz z montażem. Montaż innym żurawiem.</t>
  </si>
  <si>
    <t>Kierownictwo budowy (minimum 1 kierownik budowy z uprawnieniami budowlanymi zgodnie z treścią Zapytania ofertowego, minimum 1 kierownik budowy z uprawnieniami elektrycznymi zgodnie z trescią Zapytania ofertowego) w pełnym wymiarze czasu w okresie trwania budowy</t>
  </si>
  <si>
    <t>Cena netto (waluta….)</t>
  </si>
  <si>
    <t>Łączna wartość wszystkich prac:</t>
  </si>
  <si>
    <t>Załacznik nr 1a do Zapytania nr 1/2025/FESL.10.3</t>
  </si>
  <si>
    <t>UWAGA: Koszty budowy i zaplecza budowy (poz.103-110) należy ująć w cenie materiałów, sprzętu i usług (w poz. 1-102)</t>
  </si>
  <si>
    <t>Koszty budowy i zaplecza budowy należy ująć w cenie powyższych pozycji 1-102 tj. cenach materiałów, sprzętu i usług.</t>
  </si>
  <si>
    <t>podpis osób reprezentujących Wykonawcę</t>
  </si>
  <si>
    <t>Kalkulacja indywidualna</t>
  </si>
  <si>
    <t>KNR 2-25 0102-
02</t>
  </si>
  <si>
    <t>KNR-W 2-01
0203-08</t>
  </si>
  <si>
    <t>KNR 2-02 1101-
07</t>
  </si>
  <si>
    <t>KNR 2-31 0101-
03</t>
  </si>
  <si>
    <t>KNR 2-31 0101-
04</t>
  </si>
  <si>
    <t>KNR 4-01 0108-
11 0108-12</t>
  </si>
  <si>
    <t>KNR 2-31 0103-
05</t>
  </si>
  <si>
    <t>KNR 2-02 1101-
01 z.sz. 5.4.
9913</t>
  </si>
  <si>
    <t>KNR 2-02 0205-
01</t>
  </si>
  <si>
    <t>KNR 2-02 0290-
04</t>
  </si>
  <si>
    <t>KNR 4-01 0212-
03</t>
  </si>
  <si>
    <t>Konstrukcje budynków magazynowych niepodpiwniczonych, jednokondygnacyjnych, o konstrukcji szkieletowej metalowej z całym wyposażeniem opisanym w dokumentacji projektowej.</t>
  </si>
  <si>
    <t>KNR 2-05 1008-
01</t>
  </si>
  <si>
    <t>KNR-W 2-25
0408-03</t>
  </si>
  <si>
    <t>Dostawa i montaż wagi samochodowej zagłębionej o wym. 18x3 m z legalizacją, nośność 60 t wraz z wyświetlaczem RGB 120 mm i oprogramowaniem. Montaż zgodnie ze schematem montażu producenta wag.</t>
  </si>
  <si>
    <t>KNR 2-25 0102-
01</t>
  </si>
  <si>
    <t>KNR-W 2-01
0510-01</t>
  </si>
  <si>
    <t>KNR-W 2-01
0510-02</t>
  </si>
  <si>
    <t>Humusowanie z obsianiem dodatek za każdy następny 1 cm humusu
Krotność = 2</t>
  </si>
  <si>
    <t>KNR-W 2-01
0301-02</t>
  </si>
  <si>
    <t>KNR-W 2-01
0210-04</t>
  </si>
  <si>
    <t>KNR-W 2-01
0314-04</t>
  </si>
  <si>
    <t>KNR-W 2-01
0314-09</t>
  </si>
  <si>
    <t>KNR-W 2-01
0314-07</t>
  </si>
  <si>
    <t>KNR-W 2-18
0511-03</t>
  </si>
  <si>
    <t>KNR 2-28 0501-
09</t>
  </si>
  <si>
    <t>KNR-W 2-01
0222-01</t>
  </si>
  <si>
    <t>KNR-W 2-01
0228-01 s.sz. 2.
5.2. 9907-03</t>
  </si>
  <si>
    <t>KNR 4-01 0208-
03</t>
  </si>
  <si>
    <t>KNR-W 2-18
0527-02
analogia</t>
  </si>
  <si>
    <t>KNR 9-22 0301-
05</t>
  </si>
  <si>
    <t>KNR-W 2-18
0524-01</t>
  </si>
  <si>
    <t>KNR-W 2-19
0102-01
analogia</t>
  </si>
  <si>
    <t>KNNR-W 9
0814-02
analogia</t>
  </si>
  <si>
    <t>KNNR-W 9
0814-01
analogia</t>
  </si>
  <si>
    <t>KNR 2-31 0114-
03 0114-04</t>
  </si>
  <si>
    <t>KNR 2-02 0202-
01</t>
  </si>
  <si>
    <t>KNR-W 2-02
0330-01 z.sz. 5.
1. 9907-01</t>
  </si>
  <si>
    <t>KNR 9-20 0402-
02</t>
  </si>
  <si>
    <t>KNR 2-25 0308-
01</t>
  </si>
  <si>
    <t>Ogrodzenia z prefabrykowanych elementów żelbetowych wys. 2,5 m (ostateczna wysokość ogrodzenia - zmiana w stosunku do projektu budowlanego) , panel pełny + zasieki z drutu kolczastego</t>
  </si>
  <si>
    <t>KNP 01 1231-
01.01</t>
  </si>
  <si>
    <t>TZKNBK XVII 65-01
analogia</t>
  </si>
  <si>
    <t>WKI 4.299.553.
analogia</t>
  </si>
  <si>
    <t>Rozbiórka budynku 5-kondygnacyjnego o kubaturze 10 425 m3, rok budowy 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</si>
</sst>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#,##0;#,##0"/>
    <numFmt numFmtId="166" formatCode="_-* #,##0.00\ _z_ł_-;\-* #,##0.00\ _z_ł_-;_-* &quot;-&quot;??\ _z_ł_-;_-@_-"/>
    <numFmt numFmtId="167" formatCode="#,##0.00_ ;\-#,##0.00\ "/>
  </numFmts>
  <fonts count="15" x14ac:knownFonts="1">
    <font>
      <sz val="10"/>
      <color rgb="FF000000"/>
      <name val="Times New Roman"/>
      <charset val="204"/>
    </font>
    <font>
      <sz val="9"/>
      <color rgb="FF00000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</font>
    <font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rgb="FF00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4" fontId="2" fillId="5" borderId="1" xfId="0" applyNumberFormat="1" applyFont="1" applyFill="1" applyBorder="1" applyAlignment="1">
      <alignment horizontal="center" wrapText="1"/>
    </xf>
    <xf numFmtId="166" fontId="4" fillId="0" borderId="0" xfId="0" applyNumberFormat="1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4" fontId="7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vertical="top" wrapText="1"/>
    </xf>
    <xf numFmtId="167" fontId="8" fillId="0" borderId="1" xfId="0" applyNumberFormat="1" applyFont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7" fillId="0" borderId="7" xfId="0" applyNumberFormat="1" applyFont="1" applyBorder="1" applyAlignment="1">
      <alignment horizontal="center" vertical="top"/>
    </xf>
    <xf numFmtId="4" fontId="12" fillId="5" borderId="2" xfId="0" applyNumberFormat="1" applyFont="1" applyFill="1" applyBorder="1" applyAlignment="1">
      <alignment horizontal="center" vertical="center"/>
    </xf>
    <xf numFmtId="4" fontId="13" fillId="5" borderId="3" xfId="0" applyNumberFormat="1" applyFont="1" applyFill="1" applyBorder="1" applyAlignment="1">
      <alignment horizontal="center" vertical="top"/>
    </xf>
    <xf numFmtId="4" fontId="8" fillId="3" borderId="3" xfId="0" applyNumberFormat="1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wrapText="1"/>
    </xf>
    <xf numFmtId="167" fontId="8" fillId="0" borderId="1" xfId="0" applyNumberFormat="1" applyFont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wrapText="1"/>
    </xf>
    <xf numFmtId="167" fontId="13" fillId="0" borderId="1" xfId="0" applyNumberFormat="1" applyFont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167" fontId="8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167" fontId="13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4" fontId="3" fillId="2" borderId="8" xfId="0" applyNumberFormat="1" applyFont="1" applyFill="1" applyBorder="1" applyAlignment="1">
      <alignment horizontal="center" wrapText="1"/>
    </xf>
    <xf numFmtId="167" fontId="13" fillId="0" borderId="8" xfId="0" applyNumberFormat="1" applyFon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4" fontId="3" fillId="2" borderId="3" xfId="0" applyNumberFormat="1" applyFont="1" applyFill="1" applyBorder="1" applyAlignment="1">
      <alignment horizont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9" fillId="0" borderId="9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0" fillId="0" borderId="5" xfId="0" applyFont="1" applyBorder="1" applyAlignment="1">
      <alignment horizontal="left"/>
    </xf>
    <xf numFmtId="0" fontId="11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0</xdr:row>
      <xdr:rowOff>133350</xdr:rowOff>
    </xdr:from>
    <xdr:to>
      <xdr:col>4</xdr:col>
      <xdr:colOff>516255</xdr:colOff>
      <xdr:row>0</xdr:row>
      <xdr:rowOff>553720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8960C1A-44D9-40E0-6A15-66221A06B4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33350"/>
          <a:ext cx="5755005" cy="4203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F43C-3494-4057-8E48-9730349A7F7C}">
  <sheetPr>
    <tabColor theme="6" tint="0.39997558519241921"/>
  </sheetPr>
  <dimension ref="A1:L139"/>
  <sheetViews>
    <sheetView tabSelected="1" topLeftCell="A31" zoomScaleNormal="100" zoomScaleSheetLayoutView="175" workbookViewId="0">
      <selection activeCell="H38" sqref="H38"/>
    </sheetView>
  </sheetViews>
  <sheetFormatPr defaultColWidth="9.33203125" defaultRowHeight="12.75" x14ac:dyDescent="0.2"/>
  <cols>
    <col min="1" max="1" width="9.83203125" style="5" customWidth="1"/>
    <col min="2" max="2" width="17" style="4" customWidth="1"/>
    <col min="3" max="3" width="87.33203125" style="2" customWidth="1"/>
    <col min="4" max="4" width="12.83203125" style="3" customWidth="1"/>
    <col min="5" max="5" width="12.83203125" style="1" customWidth="1"/>
    <col min="6" max="6" width="26.83203125" style="21" customWidth="1"/>
    <col min="7" max="7" width="10.33203125" customWidth="1"/>
    <col min="8" max="8" width="12" style="7" customWidth="1"/>
    <col min="9" max="9" width="10.33203125" customWidth="1"/>
    <col min="10" max="10" width="11.83203125" bestFit="1" customWidth="1"/>
    <col min="11" max="11" width="10.6640625" customWidth="1"/>
    <col min="12" max="12" width="11.33203125" customWidth="1"/>
    <col min="13" max="13" width="11.83203125" bestFit="1" customWidth="1"/>
    <col min="14" max="14" width="11.83203125" customWidth="1"/>
    <col min="15" max="15" width="12.33203125" customWidth="1"/>
    <col min="16" max="16" width="10.83203125" customWidth="1"/>
  </cols>
  <sheetData>
    <row r="1" spans="1:10" ht="48.75" customHeight="1" x14ac:dyDescent="0.2">
      <c r="A1" s="63"/>
      <c r="B1" s="63"/>
      <c r="C1" s="63"/>
      <c r="D1" s="63"/>
      <c r="E1" s="63"/>
      <c r="F1" s="63"/>
    </row>
    <row r="2" spans="1:10" x14ac:dyDescent="0.2">
      <c r="A2" s="62" t="s">
        <v>138</v>
      </c>
      <c r="B2" s="62"/>
      <c r="C2" s="62"/>
      <c r="D2" s="62"/>
      <c r="E2" s="62"/>
      <c r="F2" s="62"/>
    </row>
    <row r="3" spans="1:10" x14ac:dyDescent="0.2">
      <c r="A3" s="64" t="s">
        <v>139</v>
      </c>
      <c r="B3" s="64"/>
      <c r="C3" s="64"/>
      <c r="D3" s="64"/>
      <c r="E3" s="64"/>
      <c r="F3" s="64"/>
    </row>
    <row r="4" spans="1:10" ht="27" customHeight="1" x14ac:dyDescent="0.25">
      <c r="A4" s="65" t="s">
        <v>123</v>
      </c>
      <c r="B4" s="65"/>
      <c r="C4" s="65"/>
      <c r="D4" s="65"/>
      <c r="E4" s="65"/>
      <c r="F4" s="38" t="s">
        <v>136</v>
      </c>
    </row>
    <row r="5" spans="1:10" x14ac:dyDescent="0.2">
      <c r="A5" s="17" t="s">
        <v>0</v>
      </c>
      <c r="B5" s="17" t="s">
        <v>1</v>
      </c>
      <c r="C5" s="17" t="s">
        <v>2</v>
      </c>
      <c r="D5" s="17" t="s">
        <v>122</v>
      </c>
      <c r="E5" s="18" t="s">
        <v>3</v>
      </c>
      <c r="F5" s="39"/>
      <c r="G5" s="7"/>
    </row>
    <row r="6" spans="1:10" ht="19.5" customHeight="1" x14ac:dyDescent="0.2">
      <c r="A6" s="58" t="s">
        <v>137</v>
      </c>
      <c r="B6" s="59"/>
      <c r="C6" s="60"/>
      <c r="D6" s="15"/>
      <c r="E6" s="16"/>
      <c r="F6" s="40">
        <f>F7+F33+F60+F91+F114+F116+F119+F121+F123</f>
        <v>0</v>
      </c>
      <c r="G6" s="7"/>
    </row>
    <row r="7" spans="1:10" ht="17.25" customHeight="1" x14ac:dyDescent="0.2">
      <c r="A7" s="41">
        <v>1</v>
      </c>
      <c r="B7" s="26"/>
      <c r="C7" s="66" t="s">
        <v>4</v>
      </c>
      <c r="D7" s="66"/>
      <c r="E7" s="66"/>
      <c r="F7" s="42">
        <f>SUM(F8:F32)</f>
        <v>0</v>
      </c>
    </row>
    <row r="8" spans="1:10" ht="25.5" x14ac:dyDescent="0.2">
      <c r="A8" s="9">
        <v>1</v>
      </c>
      <c r="B8" s="11" t="s">
        <v>142</v>
      </c>
      <c r="C8" s="8" t="s">
        <v>58</v>
      </c>
      <c r="D8" s="9" t="s">
        <v>56</v>
      </c>
      <c r="E8" s="43">
        <v>1</v>
      </c>
      <c r="F8" s="44"/>
      <c r="H8" s="19"/>
      <c r="J8" s="20"/>
    </row>
    <row r="9" spans="1:10" ht="25.5" x14ac:dyDescent="0.2">
      <c r="A9" s="9">
        <v>2</v>
      </c>
      <c r="B9" s="11" t="s">
        <v>142</v>
      </c>
      <c r="C9" s="8" t="s">
        <v>57</v>
      </c>
      <c r="D9" s="9" t="s">
        <v>56</v>
      </c>
      <c r="E9" s="43">
        <v>1</v>
      </c>
      <c r="F9" s="44"/>
      <c r="H9" s="19"/>
      <c r="J9" s="20"/>
    </row>
    <row r="10" spans="1:10" ht="25.5" customHeight="1" x14ac:dyDescent="0.2">
      <c r="A10" s="9">
        <v>3</v>
      </c>
      <c r="B10" s="9" t="s">
        <v>143</v>
      </c>
      <c r="C10" s="10" t="s">
        <v>5</v>
      </c>
      <c r="D10" s="9" t="s">
        <v>6</v>
      </c>
      <c r="E10" s="45">
        <v>6</v>
      </c>
      <c r="F10" s="44"/>
      <c r="H10" s="19"/>
      <c r="J10" s="20"/>
    </row>
    <row r="11" spans="1:10" ht="25.5" customHeight="1" x14ac:dyDescent="0.2">
      <c r="A11" s="9">
        <v>4</v>
      </c>
      <c r="B11" s="9" t="s">
        <v>144</v>
      </c>
      <c r="C11" s="10" t="s">
        <v>75</v>
      </c>
      <c r="D11" s="9" t="s">
        <v>55</v>
      </c>
      <c r="E11" s="45">
        <f>1300*2.9</f>
        <v>3770</v>
      </c>
      <c r="F11" s="44"/>
      <c r="H11" s="19"/>
    </row>
    <row r="12" spans="1:10" ht="25.5" customHeight="1" x14ac:dyDescent="0.2">
      <c r="A12" s="9">
        <v>5</v>
      </c>
      <c r="B12" s="9" t="s">
        <v>10</v>
      </c>
      <c r="C12" s="10" t="s">
        <v>76</v>
      </c>
      <c r="D12" s="9" t="s">
        <v>55</v>
      </c>
      <c r="E12" s="45">
        <f>E11</f>
        <v>3770</v>
      </c>
      <c r="F12" s="44"/>
      <c r="H12" s="19"/>
    </row>
    <row r="13" spans="1:10" ht="25.5" customHeight="1" x14ac:dyDescent="0.2">
      <c r="A13" s="9">
        <v>6</v>
      </c>
      <c r="B13" s="9" t="s">
        <v>145</v>
      </c>
      <c r="C13" s="10" t="s">
        <v>79</v>
      </c>
      <c r="D13" s="9" t="s">
        <v>55</v>
      </c>
      <c r="E13" s="45">
        <f>E12</f>
        <v>3770</v>
      </c>
      <c r="F13" s="44"/>
      <c r="H13" s="19"/>
    </row>
    <row r="14" spans="1:10" ht="25.5" x14ac:dyDescent="0.2">
      <c r="A14" s="9">
        <v>7</v>
      </c>
      <c r="B14" s="9" t="s">
        <v>146</v>
      </c>
      <c r="C14" s="10" t="s">
        <v>47</v>
      </c>
      <c r="D14" s="9" t="s">
        <v>67</v>
      </c>
      <c r="E14" s="45">
        <v>1300</v>
      </c>
      <c r="F14" s="44"/>
    </row>
    <row r="15" spans="1:10" ht="29.25" customHeight="1" x14ac:dyDescent="0.2">
      <c r="A15" s="9">
        <v>8</v>
      </c>
      <c r="B15" s="9" t="s">
        <v>147</v>
      </c>
      <c r="C15" s="10" t="s">
        <v>49</v>
      </c>
      <c r="D15" s="9" t="s">
        <v>67</v>
      </c>
      <c r="E15" s="45">
        <v>1300</v>
      </c>
      <c r="F15" s="44"/>
    </row>
    <row r="16" spans="1:10" ht="39" customHeight="1" x14ac:dyDescent="0.2">
      <c r="A16" s="9">
        <v>9</v>
      </c>
      <c r="B16" s="9" t="s">
        <v>148</v>
      </c>
      <c r="C16" s="10" t="s">
        <v>111</v>
      </c>
      <c r="D16" s="9" t="s">
        <v>55</v>
      </c>
      <c r="E16" s="45">
        <f>E14*0.6</f>
        <v>780</v>
      </c>
      <c r="F16" s="44"/>
    </row>
    <row r="17" spans="1:6" ht="24" customHeight="1" x14ac:dyDescent="0.2">
      <c r="A17" s="9">
        <v>10</v>
      </c>
      <c r="B17" s="9" t="s">
        <v>10</v>
      </c>
      <c r="C17" s="10" t="s">
        <v>110</v>
      </c>
      <c r="D17" s="9" t="s">
        <v>55</v>
      </c>
      <c r="E17" s="45">
        <f>E16</f>
        <v>780</v>
      </c>
      <c r="F17" s="44"/>
    </row>
    <row r="18" spans="1:6" ht="27.75" customHeight="1" x14ac:dyDescent="0.2">
      <c r="A18" s="9">
        <v>11</v>
      </c>
      <c r="B18" s="9" t="s">
        <v>149</v>
      </c>
      <c r="C18" s="10" t="s">
        <v>7</v>
      </c>
      <c r="D18" s="9" t="s">
        <v>67</v>
      </c>
      <c r="E18" s="45">
        <v>1300</v>
      </c>
      <c r="F18" s="44"/>
    </row>
    <row r="19" spans="1:6" ht="27" customHeight="1" x14ac:dyDescent="0.2">
      <c r="A19" s="9">
        <v>12</v>
      </c>
      <c r="B19" s="9" t="s">
        <v>145</v>
      </c>
      <c r="C19" s="10" t="s">
        <v>59</v>
      </c>
      <c r="D19" s="9" t="s">
        <v>67</v>
      </c>
      <c r="E19" s="45">
        <v>1300</v>
      </c>
      <c r="F19" s="44"/>
    </row>
    <row r="20" spans="1:6" ht="27" customHeight="1" x14ac:dyDescent="0.2">
      <c r="A20" s="9">
        <v>13</v>
      </c>
      <c r="B20" s="11" t="s">
        <v>53</v>
      </c>
      <c r="C20" s="10" t="s">
        <v>54</v>
      </c>
      <c r="D20" s="9" t="s">
        <v>67</v>
      </c>
      <c r="E20" s="45">
        <f>E14</f>
        <v>1300</v>
      </c>
      <c r="F20" s="44"/>
    </row>
    <row r="21" spans="1:6" ht="38.25" x14ac:dyDescent="0.2">
      <c r="A21" s="9">
        <v>14</v>
      </c>
      <c r="B21" s="9" t="s">
        <v>150</v>
      </c>
      <c r="C21" s="10" t="s">
        <v>88</v>
      </c>
      <c r="D21" s="9" t="s">
        <v>55</v>
      </c>
      <c r="E21" s="45">
        <f>E20*0.1</f>
        <v>130</v>
      </c>
      <c r="F21" s="44"/>
    </row>
    <row r="22" spans="1:6" ht="25.5" x14ac:dyDescent="0.2">
      <c r="A22" s="9">
        <v>15</v>
      </c>
      <c r="B22" s="9" t="s">
        <v>151</v>
      </c>
      <c r="C22" s="10" t="s">
        <v>87</v>
      </c>
      <c r="D22" s="9" t="s">
        <v>55</v>
      </c>
      <c r="E22" s="45">
        <f>E20*0.25</f>
        <v>325</v>
      </c>
      <c r="F22" s="44"/>
    </row>
    <row r="23" spans="1:6" ht="25.5" x14ac:dyDescent="0.2">
      <c r="A23" s="9">
        <v>16</v>
      </c>
      <c r="B23" s="9" t="s">
        <v>152</v>
      </c>
      <c r="C23" s="10" t="s">
        <v>8</v>
      </c>
      <c r="D23" s="9" t="s">
        <v>9</v>
      </c>
      <c r="E23" s="45">
        <v>31.88</v>
      </c>
      <c r="F23" s="44"/>
    </row>
    <row r="24" spans="1:6" ht="25.5" x14ac:dyDescent="0.2">
      <c r="A24" s="9">
        <v>17</v>
      </c>
      <c r="B24" s="9" t="s">
        <v>153</v>
      </c>
      <c r="C24" s="10" t="s">
        <v>86</v>
      </c>
      <c r="D24" s="9" t="s">
        <v>55</v>
      </c>
      <c r="E24" s="45">
        <v>95.63</v>
      </c>
      <c r="F24" s="44"/>
    </row>
    <row r="25" spans="1:6" ht="25.5" x14ac:dyDescent="0.2">
      <c r="A25" s="9">
        <v>18</v>
      </c>
      <c r="B25" s="9" t="s">
        <v>148</v>
      </c>
      <c r="C25" s="10" t="s">
        <v>48</v>
      </c>
      <c r="D25" s="9" t="s">
        <v>55</v>
      </c>
      <c r="E25" s="45">
        <v>95.63</v>
      </c>
      <c r="F25" s="44"/>
    </row>
    <row r="26" spans="1:6" ht="27" customHeight="1" x14ac:dyDescent="0.2">
      <c r="A26" s="9">
        <v>19</v>
      </c>
      <c r="B26" s="9" t="s">
        <v>10</v>
      </c>
      <c r="C26" s="10" t="s">
        <v>11</v>
      </c>
      <c r="D26" s="9" t="s">
        <v>55</v>
      </c>
      <c r="E26" s="45">
        <v>95.63</v>
      </c>
      <c r="F26" s="44"/>
    </row>
    <row r="27" spans="1:6" ht="44.25" customHeight="1" x14ac:dyDescent="0.2">
      <c r="A27" s="9">
        <v>20</v>
      </c>
      <c r="B27" s="9" t="s">
        <v>12</v>
      </c>
      <c r="C27" s="10" t="s">
        <v>154</v>
      </c>
      <c r="D27" s="9" t="s">
        <v>67</v>
      </c>
      <c r="E27" s="45">
        <v>1300</v>
      </c>
      <c r="F27" s="44"/>
    </row>
    <row r="28" spans="1:6" ht="33" customHeight="1" x14ac:dyDescent="0.2">
      <c r="A28" s="9">
        <v>21</v>
      </c>
      <c r="B28" s="9" t="s">
        <v>155</v>
      </c>
      <c r="C28" s="10" t="s">
        <v>132</v>
      </c>
      <c r="D28" s="9" t="s">
        <v>67</v>
      </c>
      <c r="E28" s="45">
        <v>1300</v>
      </c>
      <c r="F28" s="44"/>
    </row>
    <row r="29" spans="1:6" ht="33" customHeight="1" x14ac:dyDescent="0.2">
      <c r="A29" s="9">
        <v>22</v>
      </c>
      <c r="B29" s="9"/>
      <c r="C29" s="10" t="s">
        <v>85</v>
      </c>
      <c r="D29" s="9" t="s">
        <v>29</v>
      </c>
      <c r="E29" s="45">
        <v>2</v>
      </c>
      <c r="F29" s="44"/>
    </row>
    <row r="30" spans="1:6" ht="33" customHeight="1" x14ac:dyDescent="0.2">
      <c r="A30" s="9">
        <v>23</v>
      </c>
      <c r="B30" s="9"/>
      <c r="C30" s="10" t="s">
        <v>95</v>
      </c>
      <c r="D30" s="9" t="s">
        <v>14</v>
      </c>
      <c r="E30" s="45">
        <v>1</v>
      </c>
      <c r="F30" s="44"/>
    </row>
    <row r="31" spans="1:6" ht="33" customHeight="1" x14ac:dyDescent="0.2">
      <c r="A31" s="9">
        <v>24</v>
      </c>
      <c r="B31" s="9"/>
      <c r="C31" s="10" t="s">
        <v>89</v>
      </c>
      <c r="D31" s="9" t="s">
        <v>14</v>
      </c>
      <c r="E31" s="45">
        <v>1</v>
      </c>
      <c r="F31" s="44"/>
    </row>
    <row r="32" spans="1:6" ht="39.75" customHeight="1" x14ac:dyDescent="0.2">
      <c r="A32" s="9">
        <v>25</v>
      </c>
      <c r="B32" s="9"/>
      <c r="C32" s="10" t="s">
        <v>94</v>
      </c>
      <c r="D32" s="9" t="s">
        <v>14</v>
      </c>
      <c r="E32" s="45">
        <v>1</v>
      </c>
      <c r="F32" s="44"/>
    </row>
    <row r="33" spans="1:6" ht="23.25" customHeight="1" x14ac:dyDescent="0.2">
      <c r="A33" s="41">
        <v>2</v>
      </c>
      <c r="B33" s="26"/>
      <c r="C33" s="23" t="s">
        <v>13</v>
      </c>
      <c r="D33" s="24"/>
      <c r="E33" s="25"/>
      <c r="F33" s="46">
        <f>SUM(F34:F59)</f>
        <v>0</v>
      </c>
    </row>
    <row r="34" spans="1:6" ht="24" customHeight="1" x14ac:dyDescent="0.2">
      <c r="A34" s="26">
        <v>26</v>
      </c>
      <c r="B34" s="26" t="s">
        <v>10</v>
      </c>
      <c r="C34" s="27" t="s">
        <v>108</v>
      </c>
      <c r="D34" s="26" t="s">
        <v>55</v>
      </c>
      <c r="E34" s="47">
        <v>2135</v>
      </c>
      <c r="F34" s="44"/>
    </row>
    <row r="35" spans="1:6" ht="24" customHeight="1" x14ac:dyDescent="0.2">
      <c r="A35" s="26">
        <v>27</v>
      </c>
      <c r="B35" s="26" t="s">
        <v>10</v>
      </c>
      <c r="C35" s="27" t="s">
        <v>119</v>
      </c>
      <c r="D35" s="26" t="s">
        <v>55</v>
      </c>
      <c r="E35" s="47">
        <f>325+35+600+200</f>
        <v>1160</v>
      </c>
      <c r="F35" s="44"/>
    </row>
    <row r="36" spans="1:6" ht="27" customHeight="1" x14ac:dyDescent="0.2">
      <c r="A36" s="26">
        <v>28</v>
      </c>
      <c r="B36" s="26" t="s">
        <v>10</v>
      </c>
      <c r="C36" s="27" t="s">
        <v>120</v>
      </c>
      <c r="D36" s="26" t="s">
        <v>9</v>
      </c>
      <c r="E36" s="47">
        <f>E35*1.8</f>
        <v>2088</v>
      </c>
      <c r="F36" s="44"/>
    </row>
    <row r="37" spans="1:6" ht="27" customHeight="1" x14ac:dyDescent="0.2">
      <c r="A37" s="26">
        <v>29</v>
      </c>
      <c r="B37" s="26" t="s">
        <v>10</v>
      </c>
      <c r="C37" s="27" t="s">
        <v>121</v>
      </c>
      <c r="D37" s="26" t="s">
        <v>9</v>
      </c>
      <c r="E37" s="47">
        <v>2556</v>
      </c>
      <c r="F37" s="44"/>
    </row>
    <row r="38" spans="1:6" ht="22.5" customHeight="1" x14ac:dyDescent="0.2">
      <c r="A38" s="26">
        <v>30</v>
      </c>
      <c r="B38" s="26" t="s">
        <v>10</v>
      </c>
      <c r="C38" s="27" t="s">
        <v>187</v>
      </c>
      <c r="D38" s="26" t="s">
        <v>14</v>
      </c>
      <c r="E38" s="47">
        <v>1</v>
      </c>
      <c r="F38" s="44"/>
    </row>
    <row r="39" spans="1:6" ht="22.5" customHeight="1" x14ac:dyDescent="0.2">
      <c r="A39" s="26">
        <v>31</v>
      </c>
      <c r="B39" s="26" t="s">
        <v>10</v>
      </c>
      <c r="C39" s="27" t="s">
        <v>106</v>
      </c>
      <c r="D39" s="26" t="s">
        <v>55</v>
      </c>
      <c r="E39" s="47">
        <v>3370</v>
      </c>
      <c r="F39" s="44"/>
    </row>
    <row r="40" spans="1:6" ht="28.5" customHeight="1" x14ac:dyDescent="0.2">
      <c r="A40" s="26">
        <v>32</v>
      </c>
      <c r="B40" s="26" t="s">
        <v>10</v>
      </c>
      <c r="C40" s="27" t="s">
        <v>107</v>
      </c>
      <c r="D40" s="26" t="s">
        <v>9</v>
      </c>
      <c r="E40" s="47">
        <f>E39*1.8</f>
        <v>6066</v>
      </c>
      <c r="F40" s="44"/>
    </row>
    <row r="41" spans="1:6" ht="25.5" x14ac:dyDescent="0.2">
      <c r="A41" s="26">
        <v>33</v>
      </c>
      <c r="B41" s="26" t="s">
        <v>146</v>
      </c>
      <c r="C41" s="27" t="s">
        <v>47</v>
      </c>
      <c r="D41" s="26" t="s">
        <v>67</v>
      </c>
      <c r="E41" s="47">
        <v>5380</v>
      </c>
      <c r="F41" s="44"/>
    </row>
    <row r="42" spans="1:6" ht="38.25" x14ac:dyDescent="0.2">
      <c r="A42" s="26">
        <v>34</v>
      </c>
      <c r="B42" s="26" t="s">
        <v>147</v>
      </c>
      <c r="C42" s="27" t="s">
        <v>49</v>
      </c>
      <c r="D42" s="26" t="s">
        <v>67</v>
      </c>
      <c r="E42" s="47">
        <f>E41</f>
        <v>5380</v>
      </c>
      <c r="F42" s="44"/>
    </row>
    <row r="43" spans="1:6" ht="38.25" x14ac:dyDescent="0.2">
      <c r="A43" s="26">
        <v>35</v>
      </c>
      <c r="B43" s="26" t="s">
        <v>148</v>
      </c>
      <c r="C43" s="27" t="s">
        <v>112</v>
      </c>
      <c r="D43" s="26" t="s">
        <v>55</v>
      </c>
      <c r="E43" s="47">
        <f>E41*0.6</f>
        <v>3228</v>
      </c>
      <c r="F43" s="44"/>
    </row>
    <row r="44" spans="1:6" ht="29.25" customHeight="1" x14ac:dyDescent="0.2">
      <c r="A44" s="26">
        <v>36</v>
      </c>
      <c r="B44" s="26" t="s">
        <v>10</v>
      </c>
      <c r="C44" s="27" t="s">
        <v>113</v>
      </c>
      <c r="D44" s="26" t="s">
        <v>55</v>
      </c>
      <c r="E44" s="47">
        <f>E43</f>
        <v>3228</v>
      </c>
      <c r="F44" s="44"/>
    </row>
    <row r="45" spans="1:6" ht="25.5" x14ac:dyDescent="0.2">
      <c r="A45" s="26">
        <v>37</v>
      </c>
      <c r="B45" s="26" t="s">
        <v>149</v>
      </c>
      <c r="C45" s="27" t="s">
        <v>7</v>
      </c>
      <c r="D45" s="26" t="s">
        <v>67</v>
      </c>
      <c r="E45" s="47">
        <v>5380</v>
      </c>
      <c r="F45" s="44"/>
    </row>
    <row r="46" spans="1:6" ht="25.5" x14ac:dyDescent="0.2">
      <c r="A46" s="26">
        <v>38</v>
      </c>
      <c r="B46" s="26" t="s">
        <v>145</v>
      </c>
      <c r="C46" s="27" t="s">
        <v>59</v>
      </c>
      <c r="D46" s="26" t="s">
        <v>67</v>
      </c>
      <c r="E46" s="47">
        <v>5380</v>
      </c>
      <c r="F46" s="44"/>
    </row>
    <row r="47" spans="1:6" ht="28.5" customHeight="1" x14ac:dyDescent="0.2">
      <c r="A47" s="26">
        <v>39</v>
      </c>
      <c r="B47" s="28" t="s">
        <v>53</v>
      </c>
      <c r="C47" s="27" t="s">
        <v>80</v>
      </c>
      <c r="D47" s="26" t="s">
        <v>67</v>
      </c>
      <c r="E47" s="47">
        <f>E41</f>
        <v>5380</v>
      </c>
      <c r="F47" s="44"/>
    </row>
    <row r="48" spans="1:6" ht="28.5" customHeight="1" x14ac:dyDescent="0.2">
      <c r="A48" s="26">
        <v>40</v>
      </c>
      <c r="B48" s="28" t="s">
        <v>53</v>
      </c>
      <c r="C48" s="27" t="s">
        <v>81</v>
      </c>
      <c r="D48" s="26" t="s">
        <v>67</v>
      </c>
      <c r="E48" s="47">
        <f>E42</f>
        <v>5380</v>
      </c>
      <c r="F48" s="44"/>
    </row>
    <row r="49" spans="1:6" ht="25.5" x14ac:dyDescent="0.2">
      <c r="A49" s="26">
        <v>41</v>
      </c>
      <c r="B49" s="26" t="s">
        <v>156</v>
      </c>
      <c r="C49" s="27" t="s">
        <v>77</v>
      </c>
      <c r="D49" s="26" t="s">
        <v>67</v>
      </c>
      <c r="E49" s="47">
        <v>5380</v>
      </c>
      <c r="F49" s="44"/>
    </row>
    <row r="50" spans="1:6" ht="25.5" x14ac:dyDescent="0.2">
      <c r="A50" s="26">
        <v>42</v>
      </c>
      <c r="B50" s="26" t="s">
        <v>151</v>
      </c>
      <c r="C50" s="27" t="s">
        <v>60</v>
      </c>
      <c r="D50" s="26" t="s">
        <v>55</v>
      </c>
      <c r="E50" s="47">
        <v>14.4</v>
      </c>
      <c r="F50" s="44"/>
    </row>
    <row r="51" spans="1:6" ht="38.25" customHeight="1" x14ac:dyDescent="0.2">
      <c r="A51" s="26">
        <v>43</v>
      </c>
      <c r="B51" s="26" t="s">
        <v>10</v>
      </c>
      <c r="C51" s="27" t="s">
        <v>157</v>
      </c>
      <c r="D51" s="26" t="s">
        <v>15</v>
      </c>
      <c r="E51" s="47">
        <v>2</v>
      </c>
      <c r="F51" s="44"/>
    </row>
    <row r="52" spans="1:6" ht="25.5" x14ac:dyDescent="0.2">
      <c r="A52" s="26">
        <v>44</v>
      </c>
      <c r="B52" s="26" t="s">
        <v>152</v>
      </c>
      <c r="C52" s="27" t="s">
        <v>102</v>
      </c>
      <c r="D52" s="26" t="s">
        <v>9</v>
      </c>
      <c r="E52" s="47">
        <v>1.44</v>
      </c>
      <c r="F52" s="44"/>
    </row>
    <row r="53" spans="1:6" ht="27" customHeight="1" x14ac:dyDescent="0.2">
      <c r="A53" s="26">
        <v>45</v>
      </c>
      <c r="B53" s="26"/>
      <c r="C53" s="27" t="s">
        <v>114</v>
      </c>
      <c r="D53" s="26" t="s">
        <v>55</v>
      </c>
      <c r="E53" s="47">
        <f>77*0.15</f>
        <v>11.55</v>
      </c>
      <c r="F53" s="44"/>
    </row>
    <row r="54" spans="1:6" ht="27.75" customHeight="1" x14ac:dyDescent="0.2">
      <c r="A54" s="26">
        <v>46</v>
      </c>
      <c r="B54" s="26" t="s">
        <v>16</v>
      </c>
      <c r="C54" s="27" t="s">
        <v>104</v>
      </c>
      <c r="D54" s="26" t="s">
        <v>14</v>
      </c>
      <c r="E54" s="47">
        <v>1</v>
      </c>
      <c r="F54" s="44"/>
    </row>
    <row r="55" spans="1:6" ht="42.75" customHeight="1" x14ac:dyDescent="0.2">
      <c r="A55" s="26">
        <v>47</v>
      </c>
      <c r="B55" s="26"/>
      <c r="C55" s="27" t="s">
        <v>103</v>
      </c>
      <c r="D55" s="26" t="s">
        <v>29</v>
      </c>
      <c r="E55" s="47">
        <v>1</v>
      </c>
      <c r="F55" s="44"/>
    </row>
    <row r="56" spans="1:6" ht="25.5" x14ac:dyDescent="0.2">
      <c r="A56" s="26">
        <v>48</v>
      </c>
      <c r="B56" s="26" t="s">
        <v>158</v>
      </c>
      <c r="C56" s="27" t="s">
        <v>69</v>
      </c>
      <c r="D56" s="26" t="s">
        <v>6</v>
      </c>
      <c r="E56" s="47">
        <v>1</v>
      </c>
      <c r="F56" s="44"/>
    </row>
    <row r="57" spans="1:6" ht="27.75" customHeight="1" x14ac:dyDescent="0.2">
      <c r="A57" s="26">
        <v>49</v>
      </c>
      <c r="B57" s="26" t="s">
        <v>156</v>
      </c>
      <c r="C57" s="27" t="s">
        <v>115</v>
      </c>
      <c r="D57" s="26" t="s">
        <v>14</v>
      </c>
      <c r="E57" s="47">
        <v>1</v>
      </c>
      <c r="F57" s="44"/>
    </row>
    <row r="58" spans="1:6" ht="25.5" x14ac:dyDescent="0.2">
      <c r="A58" s="26">
        <v>50</v>
      </c>
      <c r="B58" s="26" t="s">
        <v>159</v>
      </c>
      <c r="C58" s="27" t="s">
        <v>17</v>
      </c>
      <c r="D58" s="26" t="s">
        <v>67</v>
      </c>
      <c r="E58" s="47">
        <v>1090</v>
      </c>
      <c r="F58" s="44"/>
    </row>
    <row r="59" spans="1:6" ht="27" customHeight="1" x14ac:dyDescent="0.2">
      <c r="A59" s="26">
        <v>51</v>
      </c>
      <c r="B59" s="26" t="s">
        <v>160</v>
      </c>
      <c r="C59" s="27" t="s">
        <v>161</v>
      </c>
      <c r="D59" s="26" t="s">
        <v>67</v>
      </c>
      <c r="E59" s="47">
        <v>1090</v>
      </c>
      <c r="F59" s="44"/>
    </row>
    <row r="60" spans="1:6" ht="17.25" customHeight="1" x14ac:dyDescent="0.2">
      <c r="A60" s="41">
        <v>3</v>
      </c>
      <c r="B60" s="26"/>
      <c r="C60" s="23" t="s">
        <v>18</v>
      </c>
      <c r="D60" s="24"/>
      <c r="E60" s="25"/>
      <c r="F60" s="46">
        <f>SUM(F62:F90)</f>
        <v>0</v>
      </c>
    </row>
    <row r="61" spans="1:6" x14ac:dyDescent="0.2">
      <c r="A61" s="48">
        <v>31</v>
      </c>
      <c r="B61" s="26"/>
      <c r="C61" s="23" t="s">
        <v>19</v>
      </c>
      <c r="D61" s="24"/>
      <c r="E61" s="29"/>
      <c r="F61" s="49"/>
    </row>
    <row r="62" spans="1:6" ht="51" x14ac:dyDescent="0.2">
      <c r="A62" s="26">
        <v>52</v>
      </c>
      <c r="B62" s="26" t="s">
        <v>144</v>
      </c>
      <c r="C62" s="27" t="s">
        <v>105</v>
      </c>
      <c r="D62" s="26" t="s">
        <v>55</v>
      </c>
      <c r="E62" s="47">
        <v>282.70999999999998</v>
      </c>
      <c r="F62" s="44"/>
    </row>
    <row r="63" spans="1:6" ht="51" x14ac:dyDescent="0.2">
      <c r="A63" s="26">
        <v>53</v>
      </c>
      <c r="B63" s="26" t="s">
        <v>162</v>
      </c>
      <c r="C63" s="27" t="s">
        <v>72</v>
      </c>
      <c r="D63" s="26" t="s">
        <v>55</v>
      </c>
      <c r="E63" s="47">
        <v>31.41</v>
      </c>
      <c r="F63" s="44"/>
    </row>
    <row r="64" spans="1:6" ht="52.5" customHeight="1" x14ac:dyDescent="0.2">
      <c r="A64" s="26">
        <v>54</v>
      </c>
      <c r="B64" s="26" t="s">
        <v>163</v>
      </c>
      <c r="C64" s="27" t="s">
        <v>73</v>
      </c>
      <c r="D64" s="26" t="s">
        <v>55</v>
      </c>
      <c r="E64" s="47">
        <v>314.12</v>
      </c>
      <c r="F64" s="44"/>
    </row>
    <row r="65" spans="1:7" ht="38.25" x14ac:dyDescent="0.2">
      <c r="A65" s="26">
        <v>55</v>
      </c>
      <c r="B65" s="26" t="s">
        <v>164</v>
      </c>
      <c r="C65" s="27" t="s">
        <v>20</v>
      </c>
      <c r="D65" s="26" t="s">
        <v>67</v>
      </c>
      <c r="E65" s="47">
        <v>54.16</v>
      </c>
      <c r="F65" s="44"/>
    </row>
    <row r="66" spans="1:7" ht="38.25" x14ac:dyDescent="0.2">
      <c r="A66" s="26">
        <v>56</v>
      </c>
      <c r="B66" s="26" t="s">
        <v>165</v>
      </c>
      <c r="C66" s="27" t="s">
        <v>21</v>
      </c>
      <c r="D66" s="26" t="s">
        <v>67</v>
      </c>
      <c r="E66" s="47">
        <v>54.16</v>
      </c>
      <c r="F66" s="44"/>
    </row>
    <row r="67" spans="1:7" ht="42" customHeight="1" x14ac:dyDescent="0.2">
      <c r="A67" s="26">
        <v>57</v>
      </c>
      <c r="B67" s="26" t="s">
        <v>166</v>
      </c>
      <c r="C67" s="27" t="s">
        <v>101</v>
      </c>
      <c r="D67" s="26" t="s">
        <v>67</v>
      </c>
      <c r="E67" s="47">
        <v>314.5</v>
      </c>
      <c r="F67" s="44"/>
    </row>
    <row r="68" spans="1:7" ht="34.5" customHeight="1" x14ac:dyDescent="0.2">
      <c r="A68" s="26">
        <v>58</v>
      </c>
      <c r="B68" s="26" t="s">
        <v>167</v>
      </c>
      <c r="C68" s="27" t="s">
        <v>22</v>
      </c>
      <c r="D68" s="26" t="s">
        <v>55</v>
      </c>
      <c r="E68" s="47">
        <v>101.48</v>
      </c>
      <c r="F68" s="44"/>
    </row>
    <row r="69" spans="1:7" ht="36" customHeight="1" x14ac:dyDescent="0.2">
      <c r="A69" s="26">
        <v>59</v>
      </c>
      <c r="B69" s="26" t="s">
        <v>168</v>
      </c>
      <c r="C69" s="27" t="s">
        <v>68</v>
      </c>
      <c r="D69" s="26" t="s">
        <v>55</v>
      </c>
      <c r="E69" s="47">
        <v>106.35</v>
      </c>
      <c r="F69" s="44"/>
    </row>
    <row r="70" spans="1:7" ht="38.25" x14ac:dyDescent="0.2">
      <c r="A70" s="26">
        <v>60</v>
      </c>
      <c r="B70" s="26" t="s">
        <v>169</v>
      </c>
      <c r="C70" s="27" t="s">
        <v>23</v>
      </c>
      <c r="D70" s="26" t="s">
        <v>55</v>
      </c>
      <c r="E70" s="47">
        <v>63.95</v>
      </c>
      <c r="F70" s="44"/>
    </row>
    <row r="71" spans="1:7" ht="38.25" x14ac:dyDescent="0.2">
      <c r="A71" s="26">
        <v>61</v>
      </c>
      <c r="B71" s="26" t="s">
        <v>170</v>
      </c>
      <c r="C71" s="27" t="s">
        <v>24</v>
      </c>
      <c r="D71" s="26" t="s">
        <v>55</v>
      </c>
      <c r="E71" s="47">
        <v>63.95</v>
      </c>
      <c r="F71" s="44"/>
    </row>
    <row r="72" spans="1:7" ht="27" customHeight="1" x14ac:dyDescent="0.2">
      <c r="A72" s="26">
        <v>62</v>
      </c>
      <c r="B72" s="26" t="s">
        <v>10</v>
      </c>
      <c r="C72" s="27" t="s">
        <v>25</v>
      </c>
      <c r="D72" s="26" t="s">
        <v>55</v>
      </c>
      <c r="E72" s="47">
        <v>63.95</v>
      </c>
      <c r="F72" s="44"/>
    </row>
    <row r="73" spans="1:7" x14ac:dyDescent="0.2">
      <c r="A73" s="48">
        <v>32</v>
      </c>
      <c r="B73" s="26"/>
      <c r="C73" s="23" t="s">
        <v>26</v>
      </c>
      <c r="D73" s="24"/>
      <c r="E73" s="29"/>
      <c r="F73" s="30"/>
    </row>
    <row r="74" spans="1:7" ht="24.75" customHeight="1" x14ac:dyDescent="0.2">
      <c r="A74" s="26" t="s">
        <v>50</v>
      </c>
      <c r="B74" s="26"/>
      <c r="C74" s="23" t="s">
        <v>27</v>
      </c>
      <c r="D74" s="24"/>
      <c r="E74" s="29"/>
      <c r="F74" s="30"/>
    </row>
    <row r="75" spans="1:7" ht="27" customHeight="1" x14ac:dyDescent="0.2">
      <c r="A75" s="26">
        <v>63</v>
      </c>
      <c r="B75" s="26" t="s">
        <v>99</v>
      </c>
      <c r="C75" s="27" t="s">
        <v>96</v>
      </c>
      <c r="D75" s="26" t="s">
        <v>28</v>
      </c>
      <c r="E75" s="47">
        <f>9+88</f>
        <v>97</v>
      </c>
      <c r="F75" s="44"/>
      <c r="G75" s="7"/>
    </row>
    <row r="76" spans="1:7" ht="27" customHeight="1" x14ac:dyDescent="0.2">
      <c r="A76" s="26">
        <v>64</v>
      </c>
      <c r="B76" s="26" t="s">
        <v>99</v>
      </c>
      <c r="C76" s="27" t="s">
        <v>98</v>
      </c>
      <c r="D76" s="26" t="s">
        <v>28</v>
      </c>
      <c r="E76" s="47">
        <v>20</v>
      </c>
      <c r="F76" s="44"/>
      <c r="G76" s="7"/>
    </row>
    <row r="77" spans="1:7" ht="27" customHeight="1" x14ac:dyDescent="0.2">
      <c r="A77" s="26">
        <v>65</v>
      </c>
      <c r="B77" s="26" t="s">
        <v>99</v>
      </c>
      <c r="C77" s="27" t="s">
        <v>97</v>
      </c>
      <c r="D77" s="26" t="s">
        <v>28</v>
      </c>
      <c r="E77" s="47">
        <f>25+3+3</f>
        <v>31</v>
      </c>
      <c r="F77" s="44"/>
      <c r="G77" s="7"/>
    </row>
    <row r="78" spans="1:7" ht="27" customHeight="1" x14ac:dyDescent="0.2">
      <c r="A78" s="26">
        <v>66</v>
      </c>
      <c r="B78" s="26" t="s">
        <v>171</v>
      </c>
      <c r="C78" s="27" t="s">
        <v>100</v>
      </c>
      <c r="D78" s="26" t="s">
        <v>29</v>
      </c>
      <c r="E78" s="47">
        <v>14</v>
      </c>
      <c r="F78" s="44"/>
    </row>
    <row r="79" spans="1:7" ht="38.25" customHeight="1" x14ac:dyDescent="0.2">
      <c r="A79" s="26">
        <v>67</v>
      </c>
      <c r="B79" s="26" t="s">
        <v>172</v>
      </c>
      <c r="C79" s="27" t="s">
        <v>30</v>
      </c>
      <c r="D79" s="26" t="s">
        <v>29</v>
      </c>
      <c r="E79" s="47">
        <v>14</v>
      </c>
      <c r="F79" s="44"/>
    </row>
    <row r="80" spans="1:7" ht="25.5" customHeight="1" x14ac:dyDescent="0.2">
      <c r="A80" s="26" t="s">
        <v>51</v>
      </c>
      <c r="B80" s="26"/>
      <c r="C80" s="23" t="s">
        <v>31</v>
      </c>
      <c r="D80" s="24"/>
      <c r="E80" s="29"/>
      <c r="F80" s="30"/>
    </row>
    <row r="81" spans="1:6" ht="63" customHeight="1" x14ac:dyDescent="0.2">
      <c r="A81" s="26">
        <v>68</v>
      </c>
      <c r="B81" s="26" t="s">
        <v>173</v>
      </c>
      <c r="C81" s="27" t="s">
        <v>64</v>
      </c>
      <c r="D81" s="26" t="s">
        <v>29</v>
      </c>
      <c r="E81" s="47">
        <v>3</v>
      </c>
      <c r="F81" s="44"/>
    </row>
    <row r="82" spans="1:6" ht="27.75" customHeight="1" x14ac:dyDescent="0.2">
      <c r="A82" s="26" t="s">
        <v>52</v>
      </c>
      <c r="B82" s="26"/>
      <c r="C82" s="23" t="s">
        <v>32</v>
      </c>
      <c r="D82" s="24"/>
      <c r="E82" s="29"/>
      <c r="F82" s="30"/>
    </row>
    <row r="83" spans="1:6" ht="54" customHeight="1" x14ac:dyDescent="0.2">
      <c r="A83" s="26">
        <v>69</v>
      </c>
      <c r="B83" s="26" t="s">
        <v>174</v>
      </c>
      <c r="C83" s="27" t="s">
        <v>63</v>
      </c>
      <c r="D83" s="26" t="s">
        <v>29</v>
      </c>
      <c r="E83" s="47">
        <v>3</v>
      </c>
      <c r="F83" s="44"/>
    </row>
    <row r="84" spans="1:6" ht="25.5" x14ac:dyDescent="0.2">
      <c r="A84" s="22" t="s">
        <v>91</v>
      </c>
      <c r="B84" s="26"/>
      <c r="C84" s="23" t="s">
        <v>92</v>
      </c>
      <c r="D84" s="24"/>
      <c r="E84" s="29"/>
      <c r="F84" s="30"/>
    </row>
    <row r="85" spans="1:6" ht="37.5" customHeight="1" x14ac:dyDescent="0.2">
      <c r="A85" s="26">
        <v>70</v>
      </c>
      <c r="B85" s="26" t="s">
        <v>174</v>
      </c>
      <c r="C85" s="27" t="s">
        <v>133</v>
      </c>
      <c r="D85" s="26" t="s">
        <v>29</v>
      </c>
      <c r="E85" s="47">
        <v>1</v>
      </c>
      <c r="F85" s="44"/>
    </row>
    <row r="86" spans="1:6" ht="25.5" x14ac:dyDescent="0.2">
      <c r="A86" s="22" t="s">
        <v>90</v>
      </c>
      <c r="B86" s="26"/>
      <c r="C86" s="23" t="s">
        <v>33</v>
      </c>
      <c r="D86" s="24"/>
      <c r="E86" s="29"/>
      <c r="F86" s="30"/>
    </row>
    <row r="87" spans="1:6" ht="28.5" customHeight="1" x14ac:dyDescent="0.2">
      <c r="A87" s="26">
        <v>71</v>
      </c>
      <c r="B87" s="26"/>
      <c r="C87" s="27" t="s">
        <v>93</v>
      </c>
      <c r="D87" s="26" t="s">
        <v>28</v>
      </c>
      <c r="E87" s="47">
        <v>62</v>
      </c>
      <c r="F87" s="44"/>
    </row>
    <row r="88" spans="1:6" ht="38.25" x14ac:dyDescent="0.2">
      <c r="A88" s="26">
        <v>72</v>
      </c>
      <c r="B88" s="26" t="s">
        <v>175</v>
      </c>
      <c r="C88" s="27" t="s">
        <v>66</v>
      </c>
      <c r="D88" s="26" t="s">
        <v>28</v>
      </c>
      <c r="E88" s="47">
        <v>148</v>
      </c>
      <c r="F88" s="44"/>
    </row>
    <row r="89" spans="1:6" ht="38.25" x14ac:dyDescent="0.2">
      <c r="A89" s="26">
        <v>73</v>
      </c>
      <c r="B89" s="26" t="s">
        <v>176</v>
      </c>
      <c r="C89" s="27" t="s">
        <v>65</v>
      </c>
      <c r="D89" s="26" t="s">
        <v>28</v>
      </c>
      <c r="E89" s="47">
        <v>6</v>
      </c>
      <c r="F89" s="44"/>
    </row>
    <row r="90" spans="1:6" ht="38.25" x14ac:dyDescent="0.2">
      <c r="A90" s="26">
        <v>74</v>
      </c>
      <c r="B90" s="26" t="s">
        <v>177</v>
      </c>
      <c r="C90" s="27" t="s">
        <v>82</v>
      </c>
      <c r="D90" s="26" t="s">
        <v>28</v>
      </c>
      <c r="E90" s="47">
        <v>4</v>
      </c>
      <c r="F90" s="44"/>
    </row>
    <row r="91" spans="1:6" ht="27" customHeight="1" x14ac:dyDescent="0.2">
      <c r="A91" s="41">
        <v>4</v>
      </c>
      <c r="B91" s="26"/>
      <c r="C91" s="24" t="s">
        <v>34</v>
      </c>
      <c r="D91" s="24"/>
      <c r="E91" s="25"/>
      <c r="F91" s="46">
        <f>SUM(F92:F113)</f>
        <v>0</v>
      </c>
    </row>
    <row r="92" spans="1:6" ht="38.25" customHeight="1" x14ac:dyDescent="0.2">
      <c r="A92" s="26">
        <v>75</v>
      </c>
      <c r="B92" s="26"/>
      <c r="C92" s="27" t="s">
        <v>78</v>
      </c>
      <c r="D92" s="26" t="s">
        <v>55</v>
      </c>
      <c r="E92" s="47">
        <f>490*2.9</f>
        <v>1421</v>
      </c>
      <c r="F92" s="44"/>
    </row>
    <row r="93" spans="1:6" ht="22.5" customHeight="1" x14ac:dyDescent="0.2">
      <c r="A93" s="26">
        <v>76</v>
      </c>
      <c r="B93" s="26"/>
      <c r="C93" s="27" t="s">
        <v>76</v>
      </c>
      <c r="D93" s="26" t="s">
        <v>55</v>
      </c>
      <c r="E93" s="47">
        <f>E92</f>
        <v>1421</v>
      </c>
      <c r="F93" s="44"/>
    </row>
    <row r="94" spans="1:6" ht="24.6" customHeight="1" x14ac:dyDescent="0.2">
      <c r="A94" s="26">
        <v>77</v>
      </c>
      <c r="B94" s="26" t="s">
        <v>145</v>
      </c>
      <c r="C94" s="27" t="s">
        <v>79</v>
      </c>
      <c r="D94" s="26" t="s">
        <v>55</v>
      </c>
      <c r="E94" s="47">
        <f>E93</f>
        <v>1421</v>
      </c>
      <c r="F94" s="44"/>
    </row>
    <row r="95" spans="1:6" ht="28.5" customHeight="1" x14ac:dyDescent="0.2">
      <c r="A95" s="26">
        <v>78</v>
      </c>
      <c r="B95" s="26" t="s">
        <v>146</v>
      </c>
      <c r="C95" s="27" t="s">
        <v>47</v>
      </c>
      <c r="D95" s="26" t="s">
        <v>67</v>
      </c>
      <c r="E95" s="47">
        <v>5580</v>
      </c>
      <c r="F95" s="44"/>
    </row>
    <row r="96" spans="1:6" ht="30.75" customHeight="1" x14ac:dyDescent="0.2">
      <c r="A96" s="26">
        <v>79</v>
      </c>
      <c r="B96" s="26" t="s">
        <v>147</v>
      </c>
      <c r="C96" s="27" t="s">
        <v>49</v>
      </c>
      <c r="D96" s="26" t="s">
        <v>67</v>
      </c>
      <c r="E96" s="47">
        <f>E95</f>
        <v>5580</v>
      </c>
      <c r="F96" s="44"/>
    </row>
    <row r="97" spans="1:6" ht="38.25" x14ac:dyDescent="0.2">
      <c r="A97" s="26">
        <v>80</v>
      </c>
      <c r="B97" s="26" t="s">
        <v>148</v>
      </c>
      <c r="C97" s="27" t="s">
        <v>116</v>
      </c>
      <c r="D97" s="26" t="s">
        <v>55</v>
      </c>
      <c r="E97" s="47">
        <f>E95*0.6</f>
        <v>3348</v>
      </c>
      <c r="F97" s="44"/>
    </row>
    <row r="98" spans="1:6" ht="27.75" customHeight="1" x14ac:dyDescent="0.2">
      <c r="A98" s="26">
        <v>81</v>
      </c>
      <c r="B98" s="26" t="s">
        <v>10</v>
      </c>
      <c r="C98" s="27" t="s">
        <v>117</v>
      </c>
      <c r="D98" s="26" t="s">
        <v>55</v>
      </c>
      <c r="E98" s="47">
        <f>E97</f>
        <v>3348</v>
      </c>
      <c r="F98" s="44"/>
    </row>
    <row r="99" spans="1:6" ht="25.5" x14ac:dyDescent="0.2">
      <c r="A99" s="26">
        <v>82</v>
      </c>
      <c r="B99" s="26" t="s">
        <v>149</v>
      </c>
      <c r="C99" s="27" t="s">
        <v>7</v>
      </c>
      <c r="D99" s="26" t="s">
        <v>67</v>
      </c>
      <c r="E99" s="47">
        <v>5580</v>
      </c>
      <c r="F99" s="44"/>
    </row>
    <row r="100" spans="1:6" ht="29.25" customHeight="1" x14ac:dyDescent="0.2">
      <c r="A100" s="26">
        <v>83</v>
      </c>
      <c r="B100" s="26" t="s">
        <v>145</v>
      </c>
      <c r="C100" s="27" t="s">
        <v>59</v>
      </c>
      <c r="D100" s="26" t="s">
        <v>67</v>
      </c>
      <c r="E100" s="47">
        <f>E99</f>
        <v>5580</v>
      </c>
      <c r="F100" s="44"/>
    </row>
    <row r="101" spans="1:6" ht="29.25" customHeight="1" x14ac:dyDescent="0.2">
      <c r="A101" s="26">
        <v>84</v>
      </c>
      <c r="B101" s="28" t="s">
        <v>53</v>
      </c>
      <c r="C101" s="27" t="s">
        <v>71</v>
      </c>
      <c r="D101" s="26" t="s">
        <v>67</v>
      </c>
      <c r="E101" s="47">
        <f>E95</f>
        <v>5580</v>
      </c>
      <c r="F101" s="44"/>
    </row>
    <row r="102" spans="1:6" ht="25.5" x14ac:dyDescent="0.2">
      <c r="A102" s="26">
        <v>85</v>
      </c>
      <c r="B102" s="26" t="s">
        <v>178</v>
      </c>
      <c r="C102" s="27" t="s">
        <v>70</v>
      </c>
      <c r="D102" s="26" t="s">
        <v>67</v>
      </c>
      <c r="E102" s="47">
        <v>5580</v>
      </c>
      <c r="F102" s="44"/>
    </row>
    <row r="103" spans="1:6" ht="25.5" x14ac:dyDescent="0.2">
      <c r="A103" s="26">
        <v>86</v>
      </c>
      <c r="B103" s="26" t="s">
        <v>179</v>
      </c>
      <c r="C103" s="27" t="s">
        <v>35</v>
      </c>
      <c r="D103" s="26" t="s">
        <v>55</v>
      </c>
      <c r="E103" s="47">
        <v>59</v>
      </c>
      <c r="F103" s="44"/>
    </row>
    <row r="104" spans="1:6" ht="25.5" x14ac:dyDescent="0.2">
      <c r="A104" s="26">
        <v>87</v>
      </c>
      <c r="B104" s="26" t="s">
        <v>152</v>
      </c>
      <c r="C104" s="27" t="s">
        <v>8</v>
      </c>
      <c r="D104" s="26" t="s">
        <v>9</v>
      </c>
      <c r="E104" s="47">
        <v>5.9</v>
      </c>
      <c r="F104" s="44"/>
    </row>
    <row r="105" spans="1:6" ht="40.5" customHeight="1" x14ac:dyDescent="0.2">
      <c r="A105" s="26">
        <v>88</v>
      </c>
      <c r="B105" s="26" t="s">
        <v>180</v>
      </c>
      <c r="C105" s="27" t="s">
        <v>134</v>
      </c>
      <c r="D105" s="26" t="s">
        <v>36</v>
      </c>
      <c r="E105" s="47">
        <v>1060</v>
      </c>
      <c r="F105" s="44"/>
    </row>
    <row r="106" spans="1:6" ht="40.5" customHeight="1" x14ac:dyDescent="0.2">
      <c r="A106" s="26">
        <v>89</v>
      </c>
      <c r="B106" s="26" t="s">
        <v>144</v>
      </c>
      <c r="C106" s="27" t="s">
        <v>74</v>
      </c>
      <c r="D106" s="26" t="s">
        <v>55</v>
      </c>
      <c r="E106" s="47">
        <f>E109*0.4*0.5</f>
        <v>42.92</v>
      </c>
      <c r="F106" s="44"/>
    </row>
    <row r="107" spans="1:6" ht="33" customHeight="1" x14ac:dyDescent="0.2">
      <c r="A107" s="26">
        <v>90</v>
      </c>
      <c r="B107" s="26" t="s">
        <v>148</v>
      </c>
      <c r="C107" s="27" t="s">
        <v>109</v>
      </c>
      <c r="D107" s="26" t="s">
        <v>55</v>
      </c>
      <c r="E107" s="47">
        <f>E106</f>
        <v>42.92</v>
      </c>
      <c r="F107" s="44"/>
    </row>
    <row r="108" spans="1:6" ht="31.5" customHeight="1" x14ac:dyDescent="0.2">
      <c r="A108" s="26">
        <v>91</v>
      </c>
      <c r="B108" s="26" t="s">
        <v>10</v>
      </c>
      <c r="C108" s="27" t="s">
        <v>110</v>
      </c>
      <c r="D108" s="26" t="s">
        <v>55</v>
      </c>
      <c r="E108" s="47">
        <f>E107</f>
        <v>42.92</v>
      </c>
      <c r="F108" s="44"/>
    </row>
    <row r="109" spans="1:6" ht="34.5" customHeight="1" x14ac:dyDescent="0.2">
      <c r="A109" s="26">
        <v>92</v>
      </c>
      <c r="B109" s="26" t="s">
        <v>181</v>
      </c>
      <c r="C109" s="27" t="s">
        <v>37</v>
      </c>
      <c r="D109" s="26" t="s">
        <v>28</v>
      </c>
      <c r="E109" s="47">
        <v>214.6</v>
      </c>
      <c r="F109" s="44"/>
    </row>
    <row r="110" spans="1:6" ht="34.5" customHeight="1" x14ac:dyDescent="0.2">
      <c r="A110" s="26">
        <v>93</v>
      </c>
      <c r="B110" s="26" t="s">
        <v>62</v>
      </c>
      <c r="C110" s="27" t="s">
        <v>61</v>
      </c>
      <c r="D110" s="26" t="s">
        <v>55</v>
      </c>
      <c r="E110" s="47">
        <f>E109*0.4*0.5</f>
        <v>42.92</v>
      </c>
      <c r="F110" s="44"/>
    </row>
    <row r="111" spans="1:6" ht="26.45" customHeight="1" x14ac:dyDescent="0.2">
      <c r="A111" s="26">
        <v>94</v>
      </c>
      <c r="B111" s="26" t="s">
        <v>16</v>
      </c>
      <c r="C111" s="27" t="s">
        <v>118</v>
      </c>
      <c r="D111" s="26" t="s">
        <v>15</v>
      </c>
      <c r="E111" s="47">
        <v>1</v>
      </c>
      <c r="F111" s="44"/>
    </row>
    <row r="112" spans="1:6" ht="25.5" x14ac:dyDescent="0.2">
      <c r="A112" s="26">
        <v>95</v>
      </c>
      <c r="B112" s="26" t="s">
        <v>159</v>
      </c>
      <c r="C112" s="27" t="s">
        <v>17</v>
      </c>
      <c r="D112" s="26" t="s">
        <v>67</v>
      </c>
      <c r="E112" s="47">
        <v>1480</v>
      </c>
      <c r="F112" s="44"/>
    </row>
    <row r="113" spans="1:12" ht="27" customHeight="1" x14ac:dyDescent="0.2">
      <c r="A113" s="26">
        <v>96</v>
      </c>
      <c r="B113" s="26" t="s">
        <v>160</v>
      </c>
      <c r="C113" s="27" t="s">
        <v>161</v>
      </c>
      <c r="D113" s="26" t="s">
        <v>67</v>
      </c>
      <c r="E113" s="47">
        <v>1480</v>
      </c>
      <c r="F113" s="44"/>
    </row>
    <row r="114" spans="1:12" ht="16.5" customHeight="1" x14ac:dyDescent="0.2">
      <c r="A114" s="41">
        <v>5</v>
      </c>
      <c r="B114" s="26"/>
      <c r="C114" s="23" t="s">
        <v>38</v>
      </c>
      <c r="D114" s="24"/>
      <c r="E114" s="29"/>
      <c r="F114" s="46">
        <f>F115</f>
        <v>0</v>
      </c>
    </row>
    <row r="115" spans="1:12" ht="42" customHeight="1" x14ac:dyDescent="0.2">
      <c r="A115" s="26">
        <v>97</v>
      </c>
      <c r="B115" s="26" t="s">
        <v>182</v>
      </c>
      <c r="C115" s="27" t="s">
        <v>183</v>
      </c>
      <c r="D115" s="26" t="s">
        <v>67</v>
      </c>
      <c r="E115" s="47">
        <v>930</v>
      </c>
      <c r="F115" s="44"/>
      <c r="G115" s="6"/>
      <c r="H115" s="6"/>
      <c r="I115" s="6"/>
      <c r="J115" s="6"/>
      <c r="K115" s="6"/>
      <c r="L115" s="6"/>
    </row>
    <row r="116" spans="1:12" ht="19.5" customHeight="1" x14ac:dyDescent="0.2">
      <c r="A116" s="41">
        <v>6</v>
      </c>
      <c r="B116" s="26"/>
      <c r="C116" s="23" t="s">
        <v>39</v>
      </c>
      <c r="D116" s="24"/>
      <c r="E116" s="29"/>
      <c r="F116" s="46">
        <f>F117+F118</f>
        <v>0</v>
      </c>
    </row>
    <row r="117" spans="1:12" ht="27.75" customHeight="1" x14ac:dyDescent="0.2">
      <c r="A117" s="26">
        <v>98</v>
      </c>
      <c r="B117" s="26" t="s">
        <v>184</v>
      </c>
      <c r="C117" s="27" t="s">
        <v>40</v>
      </c>
      <c r="D117" s="26" t="s">
        <v>29</v>
      </c>
      <c r="E117" s="47">
        <v>305</v>
      </c>
      <c r="F117" s="44"/>
    </row>
    <row r="118" spans="1:12" ht="42.75" customHeight="1" x14ac:dyDescent="0.2">
      <c r="A118" s="26">
        <v>99</v>
      </c>
      <c r="B118" s="26" t="s">
        <v>185</v>
      </c>
      <c r="C118" s="27" t="s">
        <v>41</v>
      </c>
      <c r="D118" s="26" t="s">
        <v>28</v>
      </c>
      <c r="E118" s="47">
        <v>1830</v>
      </c>
      <c r="F118" s="44"/>
    </row>
    <row r="119" spans="1:12" ht="21.75" customHeight="1" x14ac:dyDescent="0.2">
      <c r="A119" s="41">
        <v>7</v>
      </c>
      <c r="B119" s="26"/>
      <c r="C119" s="23" t="s">
        <v>42</v>
      </c>
      <c r="D119" s="24"/>
      <c r="E119" s="29"/>
      <c r="F119" s="46">
        <f>F120</f>
        <v>0</v>
      </c>
    </row>
    <row r="120" spans="1:12" ht="25.5" x14ac:dyDescent="0.2">
      <c r="A120" s="9">
        <v>100</v>
      </c>
      <c r="B120" s="9" t="s">
        <v>186</v>
      </c>
      <c r="C120" s="10" t="s">
        <v>43</v>
      </c>
      <c r="D120" s="9" t="s">
        <v>44</v>
      </c>
      <c r="E120" s="45">
        <v>8</v>
      </c>
      <c r="F120" s="49"/>
    </row>
    <row r="121" spans="1:12" ht="21.75" customHeight="1" x14ac:dyDescent="0.2">
      <c r="A121" s="50">
        <v>8</v>
      </c>
      <c r="B121" s="9"/>
      <c r="C121" s="12" t="s">
        <v>45</v>
      </c>
      <c r="D121" s="13"/>
      <c r="E121" s="14"/>
      <c r="F121" s="46">
        <f>F122</f>
        <v>0</v>
      </c>
    </row>
    <row r="122" spans="1:12" ht="26.25" customHeight="1" x14ac:dyDescent="0.2">
      <c r="A122" s="9">
        <v>101</v>
      </c>
      <c r="B122" s="9" t="s">
        <v>46</v>
      </c>
      <c r="C122" s="10" t="s">
        <v>45</v>
      </c>
      <c r="D122" s="9" t="s">
        <v>29</v>
      </c>
      <c r="E122" s="45">
        <v>23</v>
      </c>
      <c r="F122" s="49"/>
    </row>
    <row r="123" spans="1:12" ht="15" customHeight="1" x14ac:dyDescent="0.2">
      <c r="A123" s="50">
        <v>9</v>
      </c>
      <c r="B123" s="9"/>
      <c r="C123" s="12" t="s">
        <v>84</v>
      </c>
      <c r="D123" s="9"/>
      <c r="E123" s="45"/>
      <c r="F123" s="46">
        <f>F124</f>
        <v>0</v>
      </c>
    </row>
    <row r="124" spans="1:12" ht="32.450000000000003" customHeight="1" thickBot="1" x14ac:dyDescent="0.25">
      <c r="A124" s="33">
        <v>102</v>
      </c>
      <c r="B124" s="33"/>
      <c r="C124" s="34" t="s">
        <v>83</v>
      </c>
      <c r="D124" s="33" t="s">
        <v>14</v>
      </c>
      <c r="E124" s="51">
        <v>1</v>
      </c>
      <c r="F124" s="52"/>
    </row>
    <row r="125" spans="1:12" ht="13.5" thickTop="1" x14ac:dyDescent="0.2">
      <c r="A125" s="53">
        <v>10</v>
      </c>
      <c r="B125" s="54"/>
      <c r="C125" s="31" t="s">
        <v>124</v>
      </c>
      <c r="D125" s="32"/>
      <c r="E125" s="55"/>
      <c r="F125" s="56" t="s">
        <v>140</v>
      </c>
    </row>
    <row r="126" spans="1:12" ht="51" x14ac:dyDescent="0.2">
      <c r="A126" s="9">
        <v>103</v>
      </c>
      <c r="B126" s="9" t="s">
        <v>10</v>
      </c>
      <c r="C126" s="10" t="s">
        <v>135</v>
      </c>
      <c r="D126" s="9" t="s">
        <v>14</v>
      </c>
      <c r="E126" s="45">
        <v>1</v>
      </c>
      <c r="F126" s="57"/>
    </row>
    <row r="127" spans="1:12" ht="38.25" x14ac:dyDescent="0.2">
      <c r="A127" s="9">
        <v>104</v>
      </c>
      <c r="B127" s="9" t="s">
        <v>10</v>
      </c>
      <c r="C127" s="10" t="s">
        <v>129</v>
      </c>
      <c r="D127" s="9" t="s">
        <v>14</v>
      </c>
      <c r="E127" s="45">
        <v>1</v>
      </c>
      <c r="F127" s="57"/>
    </row>
    <row r="128" spans="1:12" x14ac:dyDescent="0.2">
      <c r="A128" s="9">
        <v>105</v>
      </c>
      <c r="B128" s="9" t="s">
        <v>10</v>
      </c>
      <c r="C128" s="10" t="s">
        <v>125</v>
      </c>
      <c r="D128" s="9" t="s">
        <v>14</v>
      </c>
      <c r="E128" s="45">
        <v>1</v>
      </c>
      <c r="F128" s="57"/>
    </row>
    <row r="129" spans="1:6" x14ac:dyDescent="0.2">
      <c r="A129" s="9">
        <v>106</v>
      </c>
      <c r="B129" s="9" t="s">
        <v>10</v>
      </c>
      <c r="C129" s="10" t="s">
        <v>126</v>
      </c>
      <c r="D129" s="9" t="s">
        <v>14</v>
      </c>
      <c r="E129" s="45">
        <v>1</v>
      </c>
      <c r="F129" s="57"/>
    </row>
    <row r="130" spans="1:6" ht="25.5" x14ac:dyDescent="0.2">
      <c r="A130" s="9">
        <v>107</v>
      </c>
      <c r="B130" s="9" t="s">
        <v>10</v>
      </c>
      <c r="C130" s="10" t="s">
        <v>127</v>
      </c>
      <c r="D130" s="9" t="s">
        <v>14</v>
      </c>
      <c r="E130" s="45">
        <v>1</v>
      </c>
      <c r="F130" s="57"/>
    </row>
    <row r="131" spans="1:6" ht="38.25" x14ac:dyDescent="0.2">
      <c r="A131" s="9">
        <v>108</v>
      </c>
      <c r="B131" s="9" t="s">
        <v>10</v>
      </c>
      <c r="C131" s="10" t="s">
        <v>131</v>
      </c>
      <c r="D131" s="9" t="s">
        <v>14</v>
      </c>
      <c r="E131" s="45">
        <v>4</v>
      </c>
      <c r="F131" s="57"/>
    </row>
    <row r="132" spans="1:6" ht="25.5" x14ac:dyDescent="0.2">
      <c r="A132" s="9">
        <v>109</v>
      </c>
      <c r="B132" s="9" t="s">
        <v>10</v>
      </c>
      <c r="C132" s="10" t="s">
        <v>128</v>
      </c>
      <c r="D132" s="9" t="s">
        <v>14</v>
      </c>
      <c r="E132" s="45">
        <v>1</v>
      </c>
      <c r="F132" s="57"/>
    </row>
    <row r="133" spans="1:6" ht="25.5" x14ac:dyDescent="0.2">
      <c r="A133" s="9">
        <v>110</v>
      </c>
      <c r="B133" s="9" t="s">
        <v>10</v>
      </c>
      <c r="C133" s="10" t="s">
        <v>130</v>
      </c>
      <c r="D133" s="9" t="s">
        <v>14</v>
      </c>
      <c r="E133" s="45">
        <v>1</v>
      </c>
      <c r="F133" s="57"/>
    </row>
    <row r="138" spans="1:6" x14ac:dyDescent="0.2">
      <c r="D138" s="35"/>
      <c r="E138" s="36"/>
      <c r="F138" s="37"/>
    </row>
    <row r="139" spans="1:6" x14ac:dyDescent="0.2">
      <c r="D139" s="61" t="s">
        <v>141</v>
      </c>
      <c r="E139" s="61"/>
      <c r="F139" s="61"/>
    </row>
  </sheetData>
  <mergeCells count="8">
    <mergeCell ref="F125:F133"/>
    <mergeCell ref="A6:C6"/>
    <mergeCell ref="D139:F139"/>
    <mergeCell ref="A2:F2"/>
    <mergeCell ref="A1:F1"/>
    <mergeCell ref="A3:F3"/>
    <mergeCell ref="A4:E4"/>
    <mergeCell ref="C7:E7"/>
  </mergeCells>
  <phoneticPr fontId="6" type="noConversion"/>
  <pageMargins left="0.7" right="0.7" top="0.75" bottom="0.75" header="0.3" footer="0.3"/>
  <pageSetup paperSize="9" scale="70" orientation="portrait" r:id="rId1"/>
  <ignoredErrors>
    <ignoredError sqref="E9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90CED81EB23C40B59CFAC42D11A049" ma:contentTypeVersion="17" ma:contentTypeDescription="Utwórz nowy dokument." ma:contentTypeScope="" ma:versionID="af08741dd09d49aa008398590346a170">
  <xsd:schema xmlns:xsd="http://www.w3.org/2001/XMLSchema" xmlns:xs="http://www.w3.org/2001/XMLSchema" xmlns:p="http://schemas.microsoft.com/office/2006/metadata/properties" xmlns:ns2="ae70de80-c9a3-4950-9c63-a99a949cd16d" xmlns:ns3="1c750cc0-7ecd-4655-bd31-7a667469aa78" xmlns:ns4="9924a3a8-e024-419d-9663-a4d501303688" targetNamespace="http://schemas.microsoft.com/office/2006/metadata/properties" ma:root="true" ma:fieldsID="496b384178b9f371b70d280b64c8b85e" ns2:_="" ns3:_="" ns4:_="">
    <xsd:import namespace="ae70de80-c9a3-4950-9c63-a99a949cd16d"/>
    <xsd:import namespace="1c750cc0-7ecd-4655-bd31-7a667469aa78"/>
    <xsd:import namespace="9924a3a8-e024-419d-9663-a4d50130368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0de80-c9a3-4950-9c63-a99a949cd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56c9caed-be9b-49e1-82c2-8953db954c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50cc0-7ecd-4655-bd31-7a667469aa7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0" nillable="true" ma:displayName="Taxonomy Catch All Column" ma:hidden="true" ma:list="{0c3bc427-0dec-417e-8659-7a9c28e8e4ab}" ma:internalName="TaxCatchAll" ma:showField="CatchAllData" ma:web="1c750cc0-7ecd-4655-bd31-7a667469a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4a3a8-e024-419d-9663-a4d501303688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Udostępnione dla — szczegóły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70de80-c9a3-4950-9c63-a99a949cd16d">
      <Terms xmlns="http://schemas.microsoft.com/office/infopath/2007/PartnerControls"/>
    </lcf76f155ced4ddcb4097134ff3c332f>
    <TaxCatchAll xmlns="1c750cc0-7ecd-4655-bd31-7a667469aa78" xsi:nil="true"/>
  </documentManagement>
</p:properties>
</file>

<file path=customXml/itemProps1.xml><?xml version="1.0" encoding="utf-8"?>
<ds:datastoreItem xmlns:ds="http://schemas.openxmlformats.org/officeDocument/2006/customXml" ds:itemID="{888365C1-304E-4910-BC11-AF436117A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0de80-c9a3-4950-9c63-a99a949cd16d"/>
    <ds:schemaRef ds:uri="1c750cc0-7ecd-4655-bd31-7a667469aa78"/>
    <ds:schemaRef ds:uri="9924a3a8-e024-419d-9663-a4d501303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365142-BBFA-4905-8F12-A2A49EC212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E75007-C681-41B9-AB7F-773597FDEFE1}">
  <ds:schemaRefs>
    <ds:schemaRef ds:uri="http://schemas.microsoft.com/office/2006/documentManagement/types"/>
    <ds:schemaRef ds:uri="ae70de80-c9a3-4950-9c63-a99a949cd16d"/>
    <ds:schemaRef ds:uri="http://schemas.microsoft.com/office/infopath/2007/PartnerControls"/>
    <ds:schemaRef ds:uri="1c750cc0-7ecd-4655-bd31-7a667469aa78"/>
    <ds:schemaRef ds:uri="9924a3a8-e024-419d-9663-a4d501303688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przedmiar robót BAZA</vt:lpstr>
      <vt:lpstr>wsp_7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Aneta Rzepińska</cp:lastModifiedBy>
  <cp:lastPrinted>2025-01-21T06:33:52Z</cp:lastPrinted>
  <dcterms:created xsi:type="dcterms:W3CDTF">2024-09-27T15:17:11Z</dcterms:created>
  <dcterms:modified xsi:type="dcterms:W3CDTF">2025-01-27T07:53:45Z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0x0101007990CED81EB23C40B59CFAC42D11A049</vt:lpwstr>
  </property>
</Properties>
</file>