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ate1904="1"/>
  <mc:AlternateContent xmlns:mc="http://schemas.openxmlformats.org/markup-compatibility/2006">
    <mc:Choice Requires="x15">
      <x15ac:absPath xmlns:x15ac="http://schemas.microsoft.com/office/spreadsheetml/2010/11/ac" url="C:\Users\ppytl\Documents\Kancelaria Przemek\ROTEC zapytanie ofertowe budowa hali\Zapytanie ofertowe 22.05.2024\"/>
    </mc:Choice>
  </mc:AlternateContent>
  <xr:revisionPtr revIDLastSave="0" documentId="13_ncr:1_{8C9F987E-5D60-4E49-8926-6F683D945108}" xr6:coauthVersionLast="47" xr6:coauthVersionMax="47" xr10:uidLastSave="{00000000-0000-0000-0000-000000000000}"/>
  <bookViews>
    <workbookView xWindow="-110" yWindow="-110" windowWidth="19420" windowHeight="10300" tabRatio="522" firstSheet="1" activeTab="1" xr2:uid="{00000000-000D-0000-FFFF-FFFF00000000}"/>
  </bookViews>
  <sheets>
    <sheet name="Podsumowanie" sheetId="10" state="hidden" r:id="rId1"/>
    <sheet name="Architektura i konstrukcja" sheetId="5" r:id="rId2"/>
    <sheet name="Inst Sanitarne" sheetId="7" r:id="rId3"/>
    <sheet name="Inst silnoprądowe" sheetId="8" r:id="rId4"/>
    <sheet name="Inst niskoprądowe" sheetId="9" r:id="rId5"/>
  </sheets>
  <definedNames>
    <definedName name="_xlnm._FilterDatabase" localSheetId="4" hidden="1">'Inst niskoprądowe'!$B$3:$B$101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8" i="5" l="1"/>
  <c r="H237" i="8"/>
  <c r="G138" i="7"/>
  <c r="G139" i="7"/>
  <c r="G151" i="7"/>
  <c r="G343" i="7" l="1"/>
  <c r="G336" i="7"/>
  <c r="G327" i="7"/>
  <c r="G318" i="7"/>
  <c r="G315" i="7"/>
  <c r="G301" i="7"/>
  <c r="G291" i="7"/>
  <c r="G282" i="7"/>
  <c r="G277" i="7"/>
  <c r="G196" i="7"/>
  <c r="G175" i="7"/>
  <c r="G167" i="7"/>
  <c r="G129" i="7"/>
  <c r="G120" i="7"/>
  <c r="G106" i="7"/>
  <c r="G102" i="7"/>
  <c r="G70" i="7"/>
  <c r="G63" i="7"/>
  <c r="G43" i="7"/>
  <c r="G30" i="7"/>
  <c r="G25" i="7"/>
  <c r="G30" i="8"/>
  <c r="G44" i="8"/>
  <c r="G228" i="8" l="1"/>
  <c r="G229" i="8"/>
  <c r="G230" i="8"/>
  <c r="G223" i="8"/>
  <c r="G224" i="8"/>
  <c r="G218" i="8"/>
  <c r="G219" i="8"/>
  <c r="G220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175" i="8"/>
  <c r="G176" i="8"/>
  <c r="G172" i="8"/>
  <c r="G173" i="8"/>
  <c r="G168" i="8"/>
  <c r="G169" i="8"/>
  <c r="G162" i="8"/>
  <c r="G163" i="8"/>
  <c r="G164" i="8"/>
  <c r="G165" i="8"/>
  <c r="G149" i="8"/>
  <c r="G146" i="8"/>
  <c r="G145" i="8"/>
  <c r="G141" i="8"/>
  <c r="G140" i="8"/>
  <c r="G139" i="8" s="1"/>
  <c r="G138" i="8"/>
  <c r="G137" i="8"/>
  <c r="G136" i="8" s="1"/>
  <c r="G135" i="8"/>
  <c r="G134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80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5" i="8"/>
  <c r="G46" i="8"/>
  <c r="G47" i="8"/>
  <c r="G48" i="8"/>
  <c r="G49" i="8"/>
  <c r="G50" i="8"/>
  <c r="G51" i="8"/>
  <c r="G6" i="8"/>
  <c r="G7" i="8"/>
  <c r="G8" i="8"/>
  <c r="G9" i="8"/>
  <c r="G10" i="8"/>
  <c r="G11" i="8"/>
  <c r="G12" i="8"/>
  <c r="G13" i="8"/>
  <c r="G14" i="8"/>
  <c r="G15" i="8"/>
  <c r="G16" i="8"/>
  <c r="G17" i="8"/>
  <c r="G5" i="8"/>
  <c r="G161" i="8" l="1"/>
  <c r="G217" i="8"/>
  <c r="G167" i="8"/>
  <c r="G144" i="8"/>
  <c r="G133" i="8"/>
  <c r="G4" i="8"/>
  <c r="G171" i="8"/>
  <c r="G178" i="8"/>
  <c r="G174" i="8"/>
  <c r="G79" i="8"/>
  <c r="G52" i="8"/>
  <c r="G345" i="7" l="1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44" i="7"/>
  <c r="G338" i="7"/>
  <c r="G339" i="7"/>
  <c r="G340" i="7"/>
  <c r="G341" i="7"/>
  <c r="G337" i="7"/>
  <c r="G328" i="7"/>
  <c r="G329" i="7"/>
  <c r="G330" i="7"/>
  <c r="G331" i="7"/>
  <c r="G332" i="7"/>
  <c r="G333" i="7"/>
  <c r="G334" i="7"/>
  <c r="G335" i="7"/>
  <c r="G319" i="7"/>
  <c r="G320" i="7"/>
  <c r="G316" i="7"/>
  <c r="G317" i="7"/>
  <c r="G307" i="7"/>
  <c r="G308" i="7"/>
  <c r="G309" i="7"/>
  <c r="G302" i="7"/>
  <c r="G303" i="7"/>
  <c r="G304" i="7"/>
  <c r="G305" i="7"/>
  <c r="G293" i="7"/>
  <c r="G294" i="7"/>
  <c r="G295" i="7"/>
  <c r="G296" i="7"/>
  <c r="G297" i="7"/>
  <c r="G292" i="7"/>
  <c r="G283" i="7"/>
  <c r="G284" i="7"/>
  <c r="G285" i="7"/>
  <c r="G286" i="7"/>
  <c r="G287" i="7"/>
  <c r="G288" i="7"/>
  <c r="G289" i="7"/>
  <c r="G290" i="7"/>
  <c r="G278" i="7"/>
  <c r="G279" i="7"/>
  <c r="G280" i="7"/>
  <c r="G281" i="7"/>
  <c r="G198" i="7"/>
  <c r="G197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68" i="7"/>
  <c r="G169" i="7"/>
  <c r="G170" i="7"/>
  <c r="G171" i="7"/>
  <c r="G172" i="7"/>
  <c r="G173" i="7"/>
  <c r="G174" i="7"/>
  <c r="G152" i="7" l="1"/>
  <c r="G153" i="7"/>
  <c r="G154" i="7"/>
  <c r="G112" i="7"/>
  <c r="G107" i="7"/>
  <c r="G108" i="7"/>
  <c r="G109" i="7"/>
  <c r="G103" i="7"/>
  <c r="G104" i="7"/>
  <c r="G105" i="7"/>
  <c r="G71" i="7"/>
  <c r="G72" i="7"/>
  <c r="G73" i="7"/>
  <c r="G64" i="7"/>
  <c r="G65" i="7"/>
  <c r="G66" i="7"/>
  <c r="G67" i="7"/>
  <c r="G68" i="7"/>
  <c r="G69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31" i="7"/>
  <c r="G32" i="7"/>
  <c r="G33" i="7"/>
  <c r="G26" i="7"/>
  <c r="G27" i="7"/>
  <c r="G5" i="7"/>
  <c r="G6" i="7"/>
  <c r="H374" i="7"/>
  <c r="G236" i="8"/>
  <c r="H235" i="8" s="1"/>
  <c r="G107" i="9"/>
  <c r="H106" i="9" s="1"/>
  <c r="G415" i="7"/>
  <c r="H414" i="7" s="1"/>
  <c r="G413" i="7"/>
  <c r="H412" i="7" s="1"/>
  <c r="G406" i="7"/>
  <c r="H405" i="7" s="1"/>
  <c r="G395" i="7"/>
  <c r="H394" i="7" s="1"/>
  <c r="G390" i="7"/>
  <c r="H389" i="7" s="1"/>
  <c r="G388" i="7"/>
  <c r="H387" i="7" s="1"/>
  <c r="G384" i="7"/>
  <c r="H383" i="7" s="1"/>
  <c r="G377" i="7"/>
  <c r="H376" i="7" s="1"/>
  <c r="H372" i="7"/>
  <c r="H370" i="7"/>
  <c r="H368" i="7"/>
  <c r="G342" i="7"/>
  <c r="G363" i="7"/>
  <c r="G364" i="7"/>
  <c r="G365" i="7"/>
  <c r="G366" i="7"/>
  <c r="G367" i="7"/>
  <c r="G321" i="7"/>
  <c r="G322" i="7"/>
  <c r="G323" i="7"/>
  <c r="G324" i="7"/>
  <c r="G325" i="7"/>
  <c r="G306" i="7"/>
  <c r="G310" i="7"/>
  <c r="G311" i="7"/>
  <c r="G312" i="7"/>
  <c r="G313" i="7"/>
  <c r="G298" i="7"/>
  <c r="G299" i="7"/>
  <c r="G272" i="7"/>
  <c r="G273" i="7"/>
  <c r="G274" i="7"/>
  <c r="G275" i="7"/>
  <c r="G271" i="7"/>
  <c r="G270" i="7"/>
  <c r="G265" i="7"/>
  <c r="G266" i="7"/>
  <c r="G267" i="7"/>
  <c r="G268" i="7"/>
  <c r="G269" i="7"/>
  <c r="G264" i="7"/>
  <c r="G262" i="7"/>
  <c r="G260" i="7"/>
  <c r="G261" i="7"/>
  <c r="G255" i="7"/>
  <c r="G256" i="7"/>
  <c r="G257" i="7"/>
  <c r="G258" i="7"/>
  <c r="G254" i="7"/>
  <c r="G251" i="7"/>
  <c r="G252" i="7"/>
  <c r="G253" i="7"/>
  <c r="G249" i="7"/>
  <c r="G250" i="7"/>
  <c r="G248" i="7"/>
  <c r="G243" i="7"/>
  <c r="G244" i="7"/>
  <c r="G245" i="7"/>
  <c r="G239" i="7"/>
  <c r="G240" i="7"/>
  <c r="G241" i="7"/>
  <c r="G242" i="7"/>
  <c r="G246" i="7"/>
  <c r="G238" i="7"/>
  <c r="G233" i="7"/>
  <c r="G234" i="7"/>
  <c r="G235" i="7"/>
  <c r="G236" i="7"/>
  <c r="G237" i="7"/>
  <c r="G227" i="7"/>
  <c r="G228" i="7"/>
  <c r="G229" i="7"/>
  <c r="G230" i="7"/>
  <c r="G231" i="7"/>
  <c r="G232" i="7"/>
  <c r="G226" i="7"/>
  <c r="G222" i="7"/>
  <c r="G223" i="7"/>
  <c r="G224" i="7"/>
  <c r="G221" i="7"/>
  <c r="G213" i="7"/>
  <c r="G214" i="7"/>
  <c r="G215" i="7"/>
  <c r="G216" i="7"/>
  <c r="G217" i="7"/>
  <c r="G218" i="7"/>
  <c r="G219" i="7"/>
  <c r="G212" i="7"/>
  <c r="G208" i="7"/>
  <c r="G209" i="7"/>
  <c r="G210" i="7"/>
  <c r="G207" i="7"/>
  <c r="G205" i="7"/>
  <c r="G204" i="7"/>
  <c r="G203" i="7"/>
  <c r="G193" i="7"/>
  <c r="G194" i="7"/>
  <c r="G195" i="7"/>
  <c r="G199" i="7"/>
  <c r="G200" i="7"/>
  <c r="G201" i="7"/>
  <c r="G160" i="7"/>
  <c r="G161" i="7"/>
  <c r="G162" i="7"/>
  <c r="G163" i="7"/>
  <c r="G164" i="7"/>
  <c r="G165" i="7"/>
  <c r="G159" i="7"/>
  <c r="G149" i="7"/>
  <c r="G150" i="7"/>
  <c r="G155" i="7"/>
  <c r="G156" i="7"/>
  <c r="G157" i="7"/>
  <c r="G148" i="7"/>
  <c r="G146" i="7"/>
  <c r="G145" i="7"/>
  <c r="G140" i="7"/>
  <c r="G141" i="7"/>
  <c r="G142" i="7"/>
  <c r="G143" i="7"/>
  <c r="G144" i="7"/>
  <c r="G131" i="7"/>
  <c r="G132" i="7"/>
  <c r="G133" i="7"/>
  <c r="G134" i="7"/>
  <c r="G135" i="7"/>
  <c r="G136" i="7"/>
  <c r="G137" i="7"/>
  <c r="G130" i="7"/>
  <c r="G122" i="7"/>
  <c r="G123" i="7"/>
  <c r="G124" i="7"/>
  <c r="G125" i="7"/>
  <c r="G126" i="7"/>
  <c r="G127" i="7"/>
  <c r="G128" i="7"/>
  <c r="G121" i="7"/>
  <c r="G110" i="7"/>
  <c r="G111" i="7"/>
  <c r="G113" i="7"/>
  <c r="G114" i="7"/>
  <c r="G115" i="7"/>
  <c r="G116" i="7"/>
  <c r="G117" i="7"/>
  <c r="G118" i="7"/>
  <c r="G97" i="7"/>
  <c r="G98" i="7"/>
  <c r="G99" i="7"/>
  <c r="G100" i="7"/>
  <c r="G96" i="7"/>
  <c r="G91" i="7"/>
  <c r="G92" i="7"/>
  <c r="G93" i="7"/>
  <c r="G94" i="7"/>
  <c r="G90" i="7"/>
  <c r="G80" i="7"/>
  <c r="G81" i="7"/>
  <c r="G82" i="7"/>
  <c r="G83" i="7"/>
  <c r="G84" i="7"/>
  <c r="G85" i="7"/>
  <c r="G86" i="7"/>
  <c r="G87" i="7"/>
  <c r="G88" i="7"/>
  <c r="G79" i="7"/>
  <c r="G41" i="7"/>
  <c r="G42" i="7"/>
  <c r="G74" i="7"/>
  <c r="G75" i="7"/>
  <c r="G76" i="7"/>
  <c r="G77" i="7"/>
  <c r="G40" i="7"/>
  <c r="G28" i="7"/>
  <c r="G29" i="7"/>
  <c r="G34" i="7"/>
  <c r="G35" i="7"/>
  <c r="G36" i="7"/>
  <c r="G37" i="7"/>
  <c r="G38" i="7"/>
  <c r="G23" i="7"/>
  <c r="G17" i="7"/>
  <c r="G18" i="7"/>
  <c r="G19" i="7"/>
  <c r="G20" i="7"/>
  <c r="G21" i="7"/>
  <c r="G22" i="7"/>
  <c r="G16" i="7"/>
  <c r="G7" i="7"/>
  <c r="G8" i="7"/>
  <c r="G9" i="7"/>
  <c r="G10" i="7"/>
  <c r="G11" i="7"/>
  <c r="G12" i="7"/>
  <c r="G13" i="7"/>
  <c r="G14" i="7"/>
  <c r="G406" i="5"/>
  <c r="G407" i="5"/>
  <c r="G405" i="5"/>
  <c r="G395" i="5"/>
  <c r="G396" i="5"/>
  <c r="G397" i="5"/>
  <c r="G398" i="5"/>
  <c r="G399" i="5"/>
  <c r="G400" i="5"/>
  <c r="G401" i="5"/>
  <c r="G402" i="5"/>
  <c r="G403" i="5"/>
  <c r="G394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80" i="5"/>
  <c r="G371" i="5"/>
  <c r="G372" i="5"/>
  <c r="G373" i="5"/>
  <c r="G374" i="5"/>
  <c r="G375" i="5"/>
  <c r="G376" i="5"/>
  <c r="G377" i="5"/>
  <c r="G378" i="5"/>
  <c r="G370" i="5"/>
  <c r="G358" i="5"/>
  <c r="G359" i="5"/>
  <c r="G360" i="5"/>
  <c r="G361" i="5"/>
  <c r="G362" i="5"/>
  <c r="G363" i="5"/>
  <c r="G364" i="5"/>
  <c r="G365" i="5"/>
  <c r="G366" i="5"/>
  <c r="G367" i="5"/>
  <c r="G368" i="5"/>
  <c r="G357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31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295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6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32" i="5"/>
  <c r="G228" i="5"/>
  <c r="G227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199" i="5"/>
  <c r="G187" i="5"/>
  <c r="G188" i="5"/>
  <c r="G189" i="5"/>
  <c r="G190" i="5"/>
  <c r="G191" i="5"/>
  <c r="G192" i="5"/>
  <c r="G193" i="5"/>
  <c r="G194" i="5"/>
  <c r="G195" i="5"/>
  <c r="G196" i="5"/>
  <c r="G197" i="5"/>
  <c r="G186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71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45" i="5"/>
  <c r="G76" i="5"/>
  <c r="G77" i="5"/>
  <c r="G78" i="5"/>
  <c r="G79" i="5"/>
  <c r="G80" i="5"/>
  <c r="G81" i="5"/>
  <c r="G83" i="5"/>
  <c r="G84" i="5"/>
  <c r="G85" i="5"/>
  <c r="G86" i="5"/>
  <c r="G87" i="5"/>
  <c r="G89" i="5"/>
  <c r="G90" i="5"/>
  <c r="G91" i="5"/>
  <c r="G92" i="5"/>
  <c r="G93" i="5"/>
  <c r="G94" i="5"/>
  <c r="G95" i="5"/>
  <c r="G97" i="5"/>
  <c r="G98" i="5"/>
  <c r="G99" i="5"/>
  <c r="G100" i="5"/>
  <c r="G101" i="5"/>
  <c r="G102" i="5"/>
  <c r="G103" i="5"/>
  <c r="G104" i="5"/>
  <c r="G106" i="5"/>
  <c r="G107" i="5"/>
  <c r="G108" i="5"/>
  <c r="G109" i="5"/>
  <c r="G110" i="5"/>
  <c r="G111" i="5"/>
  <c r="G113" i="5"/>
  <c r="G114" i="5"/>
  <c r="G115" i="5"/>
  <c r="G116" i="5"/>
  <c r="G117" i="5"/>
  <c r="G118" i="5"/>
  <c r="G119" i="5"/>
  <c r="G120" i="5"/>
  <c r="G122" i="5"/>
  <c r="G123" i="5"/>
  <c r="G124" i="5"/>
  <c r="G125" i="5"/>
  <c r="G126" i="5"/>
  <c r="G128" i="5"/>
  <c r="G129" i="5"/>
  <c r="G130" i="5"/>
  <c r="G131" i="5"/>
  <c r="G132" i="5"/>
  <c r="G134" i="5"/>
  <c r="G135" i="5"/>
  <c r="G136" i="5"/>
  <c r="G138" i="5"/>
  <c r="G139" i="5"/>
  <c r="G140" i="5"/>
  <c r="G142" i="5"/>
  <c r="G143" i="5"/>
  <c r="G66" i="5"/>
  <c r="G67" i="5"/>
  <c r="G68" i="5"/>
  <c r="G69" i="5"/>
  <c r="G70" i="5"/>
  <c r="G71" i="5"/>
  <c r="G72" i="5"/>
  <c r="G73" i="5"/>
  <c r="G74" i="5"/>
  <c r="G65" i="5"/>
  <c r="G59" i="5"/>
  <c r="G60" i="5"/>
  <c r="G61" i="5"/>
  <c r="G62" i="5"/>
  <c r="G58" i="5"/>
  <c r="G52" i="5"/>
  <c r="G53" i="5"/>
  <c r="G54" i="5"/>
  <c r="G55" i="5"/>
  <c r="G56" i="5"/>
  <c r="G51" i="5"/>
  <c r="G40" i="5"/>
  <c r="G41" i="5"/>
  <c r="G42" i="5"/>
  <c r="G43" i="5"/>
  <c r="G44" i="5"/>
  <c r="G45" i="5"/>
  <c r="G46" i="5"/>
  <c r="G47" i="5"/>
  <c r="G48" i="5"/>
  <c r="G49" i="5"/>
  <c r="G39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24" i="5"/>
  <c r="G17" i="5"/>
  <c r="G18" i="5"/>
  <c r="G19" i="5"/>
  <c r="G20" i="5"/>
  <c r="G21" i="5"/>
  <c r="G22" i="5"/>
  <c r="G16" i="5"/>
  <c r="G6" i="5"/>
  <c r="G7" i="5"/>
  <c r="G8" i="5"/>
  <c r="G9" i="5"/>
  <c r="G10" i="5"/>
  <c r="G11" i="5"/>
  <c r="G12" i="5"/>
  <c r="G13" i="5"/>
  <c r="G14" i="5"/>
  <c r="G5" i="5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3" i="9"/>
  <c r="G24" i="9"/>
  <c r="G25" i="9"/>
  <c r="G26" i="9"/>
  <c r="G27" i="9"/>
  <c r="G28" i="9"/>
  <c r="G29" i="9"/>
  <c r="G30" i="9"/>
  <c r="G31" i="9"/>
  <c r="G32" i="9"/>
  <c r="G34" i="9"/>
  <c r="G35" i="9"/>
  <c r="G37" i="9"/>
  <c r="G38" i="9"/>
  <c r="G39" i="9"/>
  <c r="G40" i="9"/>
  <c r="G41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5" i="9"/>
  <c r="G104" i="9"/>
  <c r="G234" i="8"/>
  <c r="G233" i="8"/>
  <c r="G221" i="8"/>
  <c r="G222" i="8"/>
  <c r="G225" i="8"/>
  <c r="G226" i="8"/>
  <c r="G231" i="8"/>
  <c r="G227" i="8" s="1"/>
  <c r="G166" i="8"/>
  <c r="G170" i="8"/>
  <c r="G177" i="8"/>
  <c r="G212" i="8"/>
  <c r="G213" i="8"/>
  <c r="G214" i="8"/>
  <c r="G215" i="8"/>
  <c r="G153" i="8"/>
  <c r="G154" i="8"/>
  <c r="G155" i="8"/>
  <c r="G156" i="8"/>
  <c r="G157" i="8"/>
  <c r="G158" i="8"/>
  <c r="G159" i="8"/>
  <c r="G152" i="8"/>
  <c r="G18" i="8"/>
  <c r="G20" i="8"/>
  <c r="G21" i="8"/>
  <c r="G22" i="8"/>
  <c r="G23" i="8"/>
  <c r="G24" i="8"/>
  <c r="G25" i="8"/>
  <c r="G26" i="8"/>
  <c r="G27" i="8"/>
  <c r="G28" i="8"/>
  <c r="G29" i="8"/>
  <c r="G131" i="8"/>
  <c r="G132" i="8"/>
  <c r="G142" i="8"/>
  <c r="G143" i="8"/>
  <c r="G147" i="8"/>
  <c r="G148" i="8"/>
  <c r="G150" i="8"/>
  <c r="H119" i="7" l="1"/>
  <c r="G4" i="7"/>
  <c r="H3" i="7" s="1"/>
  <c r="H216" i="8"/>
  <c r="H314" i="7"/>
  <c r="H326" i="7"/>
  <c r="H300" i="7"/>
  <c r="H276" i="7"/>
  <c r="H166" i="7"/>
  <c r="H147" i="7"/>
  <c r="H101" i="7"/>
  <c r="H39" i="7"/>
  <c r="H24" i="7"/>
  <c r="G19" i="8"/>
  <c r="H3" i="8" s="1"/>
  <c r="H160" i="8"/>
  <c r="G231" i="5"/>
  <c r="H356" i="5"/>
  <c r="H393" i="5"/>
  <c r="H369" i="5"/>
  <c r="H294" i="5"/>
  <c r="H144" i="5"/>
  <c r="H185" i="5"/>
  <c r="H330" i="5"/>
  <c r="H36" i="9"/>
  <c r="H42" i="9"/>
  <c r="H263" i="7"/>
  <c r="H259" i="7"/>
  <c r="H247" i="7"/>
  <c r="H225" i="7"/>
  <c r="H220" i="7"/>
  <c r="H211" i="7"/>
  <c r="H206" i="7"/>
  <c r="H202" i="7"/>
  <c r="H158" i="7"/>
  <c r="H95" i="7"/>
  <c r="H89" i="7"/>
  <c r="H78" i="7"/>
  <c r="H15" i="7"/>
  <c r="H379" i="5"/>
  <c r="G261" i="5"/>
  <c r="H226" i="5"/>
  <c r="H15" i="5"/>
  <c r="H4" i="5"/>
  <c r="H3" i="9"/>
  <c r="H22" i="9"/>
  <c r="H33" i="9"/>
  <c r="H103" i="9"/>
  <c r="H232" i="8"/>
  <c r="H151" i="8"/>
  <c r="H38" i="5"/>
  <c r="H238" i="8" l="1"/>
  <c r="H329" i="5"/>
  <c r="H230" i="5"/>
  <c r="G417" i="7"/>
  <c r="H108" i="9"/>
  <c r="H63" i="5"/>
  <c r="H170" i="5" l="1"/>
  <c r="G24" i="10"/>
  <c r="L10" i="10" l="1"/>
  <c r="L4" i="10"/>
  <c r="L15" i="10" s="1"/>
  <c r="I17" i="10" l="1"/>
  <c r="E10" i="10"/>
  <c r="D10" i="10"/>
  <c r="I10" i="10"/>
  <c r="H10" i="10"/>
  <c r="G10" i="10"/>
  <c r="F10" i="10"/>
  <c r="K10" i="10"/>
  <c r="J10" i="10"/>
  <c r="F6" i="10"/>
  <c r="F4" i="10" s="1"/>
  <c r="E4" i="10"/>
  <c r="D4" i="10"/>
  <c r="I4" i="10"/>
  <c r="I15" i="10" s="1"/>
  <c r="H4" i="10"/>
  <c r="G4" i="10"/>
  <c r="K4" i="10"/>
  <c r="K15" i="10" s="1"/>
  <c r="J4" i="10"/>
  <c r="J15" i="10" s="1"/>
  <c r="J18" i="10" s="1"/>
  <c r="H15" i="10" l="1"/>
  <c r="K18" i="10"/>
  <c r="K36" i="10"/>
  <c r="K35" i="10"/>
  <c r="G15" i="10"/>
  <c r="G18" i="10"/>
  <c r="I18" i="10"/>
  <c r="I36" i="10"/>
  <c r="I35" i="10"/>
  <c r="E15" i="10"/>
  <c r="F15" i="10"/>
  <c r="F18" i="10" s="1"/>
  <c r="D15" i="10"/>
  <c r="D18" i="10" s="1"/>
  <c r="H18" i="10"/>
  <c r="H36" i="10"/>
  <c r="G36" i="10" l="1"/>
  <c r="G35" i="10"/>
  <c r="E18" i="10"/>
  <c r="E36" i="10"/>
  <c r="E35" i="10"/>
  <c r="H404" i="5"/>
  <c r="H198" i="5"/>
  <c r="H57" i="5"/>
  <c r="H50" i="5"/>
  <c r="H23" i="5"/>
  <c r="H229" i="5" l="1"/>
</calcChain>
</file>

<file path=xl/sharedStrings.xml><?xml version="1.0" encoding="utf-8"?>
<sst xmlns="http://schemas.openxmlformats.org/spreadsheetml/2006/main" count="3483" uniqueCount="1986">
  <si>
    <t>m3</t>
  </si>
  <si>
    <t>m2</t>
  </si>
  <si>
    <t>kg</t>
  </si>
  <si>
    <t>Beton podkładowy pod fundamenty</t>
  </si>
  <si>
    <t>Montaż belek podwalinowych</t>
  </si>
  <si>
    <t>Prefabrykowane konstrukcje doków</t>
  </si>
  <si>
    <t>Prefabrykowane konstrukcje doków - montaż</t>
  </si>
  <si>
    <t>Podkonstrukcja pod świetliki</t>
  </si>
  <si>
    <t>Świetliki</t>
  </si>
  <si>
    <t>Montaż prefabrykowanych słupów żelbetowych</t>
  </si>
  <si>
    <t>Obróbki blacharskie attyki</t>
  </si>
  <si>
    <t>Sufity podwieszane</t>
  </si>
  <si>
    <t>Rampa hydrauliczna</t>
  </si>
  <si>
    <t>Odboje</t>
  </si>
  <si>
    <t>Naprowadzacze kół</t>
  </si>
  <si>
    <t>mb</t>
  </si>
  <si>
    <t>Pozycja</t>
  </si>
  <si>
    <t>kpl.</t>
  </si>
  <si>
    <t>Uszczelnienie doków</t>
  </si>
  <si>
    <t>szt.</t>
  </si>
  <si>
    <t>kpl</t>
  </si>
  <si>
    <t>Montaż rurek RL</t>
  </si>
  <si>
    <t>Gniazda 16A 230V</t>
  </si>
  <si>
    <t xml:space="preserve">Puszka podłogowa </t>
  </si>
  <si>
    <t>Montaż wyłącznika ppoż</t>
  </si>
  <si>
    <t>Okablowanie oświetlenia podstawowego oraz awaryjnego</t>
  </si>
  <si>
    <t>Montaż panelu sterowania oświetleniem KSO</t>
  </si>
  <si>
    <t xml:space="preserve">Kabel sterowaniczy </t>
  </si>
  <si>
    <t>Puszki łączeniowe</t>
  </si>
  <si>
    <t>Uchwyt betonowy</t>
  </si>
  <si>
    <t xml:space="preserve">GSW FeZn </t>
  </si>
  <si>
    <t>m</t>
  </si>
  <si>
    <t>szt</t>
  </si>
  <si>
    <t>Montaż GSU</t>
  </si>
  <si>
    <t>mb.</t>
  </si>
  <si>
    <t>Zasypki fundamentów gruntem z odkładu</t>
  </si>
  <si>
    <t>Niwelacja terenu - nasyp z dowozu</t>
  </si>
  <si>
    <t>Stabilizacja pod posadzkę - platforma</t>
  </si>
  <si>
    <t>Pozostały z wykopów pod fundamenty grunt do wywozu (w tym stabilizacja)</t>
  </si>
  <si>
    <t>Odwodnienie wykopów</t>
  </si>
  <si>
    <t>Ściany fundamentowe do poz. 0,00 murowane z bloczków betonowych</t>
  </si>
  <si>
    <t>Bitumiczna izolacja pionowa ścian fundamentowych (np. Abizol)</t>
  </si>
  <si>
    <t>Schody żelbetowe prefabrykowane - biegi</t>
  </si>
  <si>
    <t>Schody żelbetowe prefabrykowane - spoczniki</t>
  </si>
  <si>
    <t xml:space="preserve">Stężenia stalowe konstrukcji </t>
  </si>
  <si>
    <t>Belki podsuwnicowe</t>
  </si>
  <si>
    <t>Prefarbykowne belki żelbetowe</t>
  </si>
  <si>
    <t>Montaż prefabrykowanych belek żelbetowych</t>
  </si>
  <si>
    <t>Listwa startowa</t>
  </si>
  <si>
    <t>Obróbki podwalin, okien, drzwi, bram</t>
  </si>
  <si>
    <t>Obróbki blacharskie narożne</t>
  </si>
  <si>
    <t>Obróbki blacharskie pionowe</t>
  </si>
  <si>
    <t>Okablowanie gniazd 230V YKY 3x2,5</t>
  </si>
  <si>
    <t>Gniazda 32A 400V</t>
  </si>
  <si>
    <t>Okablowanie gniazd 400V YKY 5x10</t>
  </si>
  <si>
    <t>Okablowanie puszek podłogowych</t>
  </si>
  <si>
    <t>Zasilanie rozdzielnicy RPW z sekcji agregatu</t>
  </si>
  <si>
    <t>Zasilanie centrali ppoż</t>
  </si>
  <si>
    <t>Rozdzielnica kotłowni RK</t>
  </si>
  <si>
    <t>Zasilanie rozdzielnicy Hydroforowni</t>
  </si>
  <si>
    <t>Dostawa i montaż opraw awaryjnych</t>
  </si>
  <si>
    <t>Rozdzielnica RPOŻ</t>
  </si>
  <si>
    <t xml:space="preserve">Rozdzielnica RPW </t>
  </si>
  <si>
    <t>Zasilanie Rozdzielnicy RPW</t>
  </si>
  <si>
    <t>Sprzęt ochronny do stacji transformatorowej</t>
  </si>
  <si>
    <t>Szynoprzewód</t>
  </si>
  <si>
    <t>Odbiory UDT</t>
  </si>
  <si>
    <t>Listwy startowe dolne i górne</t>
  </si>
  <si>
    <t>Obróbki ścian działowych</t>
  </si>
  <si>
    <t>INSTALACJE SANITARNE</t>
  </si>
  <si>
    <t>Okablowanie wyłącznika ppoż</t>
  </si>
  <si>
    <t>Okablowanie urządzen grzewczo-wentylacyjnych</t>
  </si>
  <si>
    <t>Okablowanie urządzen klimatyzacyjnych</t>
  </si>
  <si>
    <t>Zasilanie centrali detekcji gazu</t>
  </si>
  <si>
    <t>Zasilanie rozdzielnicy kotłowni RK</t>
  </si>
  <si>
    <t>System Pomiarowy PME</t>
  </si>
  <si>
    <t>Zasilanie sekacji generatora</t>
  </si>
  <si>
    <t>Tynkowanie</t>
  </si>
  <si>
    <t>Malowanie ścian tynkowanych</t>
  </si>
  <si>
    <t>Malowanie ścian G-K</t>
  </si>
  <si>
    <t>Parter - ścianka G-K zwykła</t>
  </si>
  <si>
    <t>ścianka G-K zwykła</t>
  </si>
  <si>
    <t>Okładzina z płytek na podłodze</t>
  </si>
  <si>
    <t>Klatka schodowa-wejscie</t>
  </si>
  <si>
    <t>Cokoły</t>
  </si>
  <si>
    <t>Łazienki - izolacja na ścianach</t>
  </si>
  <si>
    <t>Toalety HPL</t>
  </si>
  <si>
    <t>Cokoły klatka schodowa</t>
  </si>
  <si>
    <t>Łazienkia NR1 - izolacja na ścianach</t>
  </si>
  <si>
    <t>Podajnik na mydło</t>
  </si>
  <si>
    <t>Podajnik na ręcznik papierowy</t>
  </si>
  <si>
    <t>Śmietnik</t>
  </si>
  <si>
    <t>Szczotka do toalety</t>
  </si>
  <si>
    <t>Wieszaki na papier toaletowy</t>
  </si>
  <si>
    <t>Lustra</t>
  </si>
  <si>
    <t>Barierki na klatce schodowej</t>
  </si>
  <si>
    <t>Barierki na klatkach schodowych</t>
  </si>
  <si>
    <t>Wszystkie inne prace lub różnice obmiarowe wynikające z dokumentacji projektowej, a nie ujęte powyżej (określone przez Oferenta)</t>
  </si>
  <si>
    <t>Wartość</t>
  </si>
  <si>
    <t>Cena jednostkowa</t>
  </si>
  <si>
    <t>Dzwi stalowe zewnętrzne jednoskrzydłowe trafostacja 100x200</t>
  </si>
  <si>
    <t>Dzwi stalowe zewnętrzne dwuskrzydłowe trafostacja 150x300</t>
  </si>
  <si>
    <t>Zadaszenia nad wejściem wraz z konstrukcją</t>
  </si>
  <si>
    <t>Łazienki - płytki ścienne do wysokości 200cm</t>
  </si>
  <si>
    <t>Posadzka żywiczna epoksydowa dwuwarstwowa</t>
  </si>
  <si>
    <t>Łazienka NR1 - płytki na ścianach do wysokości 200cm</t>
  </si>
  <si>
    <t>Klatka schodowa-płytki na kleju na posadzce</t>
  </si>
  <si>
    <t>Klatka schodowa - płytki na kleju na stopniach</t>
  </si>
  <si>
    <t>Klatka schodowa - płytki na kleju na spocznikach</t>
  </si>
  <si>
    <t>Klatka schodowa-płytki na kleju na wejściu</t>
  </si>
  <si>
    <t>Łazienki - płytki na ścianach do wysokości 200cm</t>
  </si>
  <si>
    <t>SUMA</t>
  </si>
  <si>
    <t>UWAGI:</t>
  </si>
  <si>
    <t>Kliny styropianowe na części socjalnej i aneksu</t>
  </si>
  <si>
    <t>Wełna mineralna twarda gr. 20cm na części socjalnej i aneksu</t>
  </si>
  <si>
    <t>Membrana PE na części socjalnej i aneksu</t>
  </si>
  <si>
    <t>Sprężona płyta kanałowa HC275, gr. 26,50cm dla części socjalnej i hali</t>
  </si>
  <si>
    <t>Membrana PE na hali</t>
  </si>
  <si>
    <t>Drabiny na dach hali oraz drabiny na dachy części socjal i aneks</t>
  </si>
  <si>
    <t>Płyty prefabrykowane np. HC</t>
  </si>
  <si>
    <t>Montaż płyt np. HC</t>
  </si>
  <si>
    <t>Wypełnienie betonem złączy podłużnych płyt np.HC</t>
  </si>
  <si>
    <t xml:space="preserve">Prefabrykowane podwaliny żelbetowe </t>
  </si>
  <si>
    <t>Ściany pomieszczeń - płyta warstwowa z rdzeniem z wełny mineralnej gr. 8cm</t>
  </si>
  <si>
    <t>Ściany pomieszczeń - płyta warstwowa z rdzeniem z wełny mineralnej gr. 10cm</t>
  </si>
  <si>
    <t>Klatka schodowa -płytki gres</t>
  </si>
  <si>
    <t>Montaż tras kablowych</t>
  </si>
  <si>
    <t xml:space="preserve">Zestaw gniazdowy 3faz </t>
  </si>
  <si>
    <t>Okablowanie zestawów gniazdowych</t>
  </si>
  <si>
    <t>Rozdzielnice</t>
  </si>
  <si>
    <t>Zasilanie rozdzeilnic</t>
  </si>
  <si>
    <t>Rozdzielnice RP</t>
  </si>
  <si>
    <t>Zasilanie rozdzielnic RP</t>
  </si>
  <si>
    <t>Trafo suchy + podkładki antywibracyjne</t>
  </si>
  <si>
    <t xml:space="preserve">Rozdzielnica SN </t>
  </si>
  <si>
    <t xml:space="preserve">Rozdzielnica Główna </t>
  </si>
  <si>
    <t>Szynoprzewody</t>
  </si>
  <si>
    <t xml:space="preserve">Drzwi stalowe zewnętrzne jednoskrzydłowe </t>
  </si>
  <si>
    <t>Dzwi stalowe zewnętrzne dwuskrzydłowe</t>
  </si>
  <si>
    <t xml:space="preserve">Drzwi stalowe wewnętrzne EIS30 jednoskrzydłowe </t>
  </si>
  <si>
    <t>Drzwi stalowe wewnętrzne jednoskrzydłowe</t>
  </si>
  <si>
    <t xml:space="preserve">Drzwi stalowe wewnętrzne dwuskrzydłowe EIS60 </t>
  </si>
  <si>
    <t xml:space="preserve">Drzwi stalowe wewnętrzne dwuskrzydłowe </t>
  </si>
  <si>
    <t xml:space="preserve">Drzwi płycinowe wewnętrzne jednoskrzydłowe </t>
  </si>
  <si>
    <t xml:space="preserve">Drzwi płycinowe toaletowe wewnętrzne jednoskrzydłowe </t>
  </si>
  <si>
    <t>Konstrukcja stalowa (belki) dla części Aneksu</t>
  </si>
  <si>
    <t>Aneks</t>
  </si>
  <si>
    <t>OFERTA - PODSUMOWANIE</t>
  </si>
  <si>
    <t>LP</t>
  </si>
  <si>
    <t>OPIS ZAKRESU</t>
  </si>
  <si>
    <t>Architektura i konstrukcja</t>
  </si>
  <si>
    <t>PZT</t>
  </si>
  <si>
    <t>Inst silnoprądowe</t>
  </si>
  <si>
    <t>Inst niskoprądowe</t>
  </si>
  <si>
    <t>Budynek biurowy i PZT</t>
  </si>
  <si>
    <t>Hala, aneks, część socjalna</t>
  </si>
  <si>
    <t>I</t>
  </si>
  <si>
    <t>II</t>
  </si>
  <si>
    <t>Instalacje sanitarne</t>
  </si>
  <si>
    <t>Inst sanitarne</t>
  </si>
  <si>
    <t>EIFFAGE</t>
  </si>
  <si>
    <t>UWAGI DO OFERTY</t>
  </si>
  <si>
    <t>z zakresu wyłączono:
- Instalacje fotowoltaiczną wraz z podkonstrukcją,
- Instalację azotu
- Instalację wentylacji - układ Wx01
- Podłączenia do maszyn, które nie są ujęte w otrzymanym opracowaniu np. Etching 1951, Molly Sputter itp.</t>
  </si>
  <si>
    <t>BAUMAR</t>
  </si>
  <si>
    <t>ADAMIETZ</t>
  </si>
  <si>
    <t>ATLAS WARD</t>
  </si>
  <si>
    <t>Optymalizacje</t>
  </si>
  <si>
    <t>Suma częściowa</t>
  </si>
  <si>
    <t>Jednostka</t>
  </si>
  <si>
    <t>Ściany fundamentowe - ocieplenie styrodurem + folia kubełkowa</t>
  </si>
  <si>
    <t xml:space="preserve">Obudowa pomieszczeń z siatki H=2,20m </t>
  </si>
  <si>
    <t>Sufit podwieszany zwykły</t>
  </si>
  <si>
    <t xml:space="preserve">Sufit podwieszany w pomieszczeniach mokrych </t>
  </si>
  <si>
    <t xml:space="preserve">Sufit podwieszany z płyt warstwowych </t>
  </si>
  <si>
    <t xml:space="preserve">Okładzina podłóg z płytek gresowych </t>
  </si>
  <si>
    <t>Balustrada przy dokach</t>
  </si>
  <si>
    <t>Wykładzina PVC</t>
  </si>
  <si>
    <t>Wykop pod stopy, liniowe i punktowe, gł. 0,5 m - na odkład, do ponownego wbudowania</t>
  </si>
  <si>
    <t>Wykop pod stopy, liniowe i punktowe, gł. 1 m - na odkład, do ponownego wbudowania</t>
  </si>
  <si>
    <t>Dogęszczenie gruntu rodzimego, pod fundamenty i posadzke</t>
  </si>
  <si>
    <t>Zasypanie pod warstwy stabilizacji - z dowozu</t>
  </si>
  <si>
    <t>Montaż wpustów dachowych</t>
  </si>
  <si>
    <t>- do korekty oferta BMS</t>
  </si>
  <si>
    <t>Wartość oferty przy uwzględnieniu optymalizacji</t>
  </si>
  <si>
    <t>III</t>
  </si>
  <si>
    <t>Opcje dodatkowe 13.10.2023</t>
  </si>
  <si>
    <t>Koszty gwarancji i serwisowania</t>
  </si>
  <si>
    <t>1.1</t>
  </si>
  <si>
    <t>Koszty przedłużonej gwarancji i serwisowania obiektu wraz z materiałami eksploatacyjnymi w zakresie branży budowlanej, sanitarnej, elektrycznej i teletechnicznej na okres 3 lat</t>
  </si>
  <si>
    <t>1.2</t>
  </si>
  <si>
    <t>Koszty przedłużonej gwarancji i serwisowania obiektu wraz z materiałami eksploatacyjnymi w zakresie branży budowlanej, sanitarnej, elektrycznej i teletechnicznej na okres 5 lat</t>
  </si>
  <si>
    <t>Wywinięcia pionowe - świetliki, klapy i urządzenia</t>
  </si>
  <si>
    <t>Wywinięcia pionowe - attyki ocieplone</t>
  </si>
  <si>
    <t>Wywinięcia pionowe - attyki nieocieplone</t>
  </si>
  <si>
    <t>Wywinięcia pionowe - podstawy budynków wyższych</t>
  </si>
  <si>
    <t>Kontrspadki z wełny mineralnej</t>
  </si>
  <si>
    <t>Izolacja przebić pod urządzenia dachowe</t>
  </si>
  <si>
    <t>Osłony akustyczne TRAFOSTACJA pełne</t>
  </si>
  <si>
    <t>Osłony akustyczne ANEKS pełne</t>
  </si>
  <si>
    <t>Osłony akustyczne ANEKS żaluzje</t>
  </si>
  <si>
    <t>Cokoły betonowe pod konstrukcję dach aneks i kotłownia</t>
  </si>
  <si>
    <t>Tynkowanie tynk gipsowy</t>
  </si>
  <si>
    <t>Malowanie sufitów farbą lateksową</t>
  </si>
  <si>
    <t xml:space="preserve">Posadzka żywiczna epoksydowa dwuwarstwowa </t>
  </si>
  <si>
    <t>Hala</t>
  </si>
  <si>
    <t>Tynk cementowo - wapienny</t>
  </si>
  <si>
    <t xml:space="preserve">Malowanie ścian </t>
  </si>
  <si>
    <t>Malowanie ścian farbą wodoszczelną</t>
  </si>
  <si>
    <t>Płytki ścienne</t>
  </si>
  <si>
    <t>Płytki podłogowe gresowe</t>
  </si>
  <si>
    <t>Podłoga podniesiona</t>
  </si>
  <si>
    <t>Malowanie scieżek serwisowych na płytach warstwowych</t>
  </si>
  <si>
    <t>Malowanie posadzki w hali</t>
  </si>
  <si>
    <t>Sufity podwieszane - toalety</t>
  </si>
  <si>
    <t>Sufity podwieszane - zwykłe</t>
  </si>
  <si>
    <t>Opaska g-k</t>
  </si>
  <si>
    <t>Malowanie konstrukcji żelbetowej frabą antypylącą -hala, aneks</t>
  </si>
  <si>
    <t xml:space="preserve">Malowanie sufitów farbą lateksową </t>
  </si>
  <si>
    <t>termin realizacji 14m-cy
-termin płatności: 30 dni od dnia dostarczenia faktury do Inwestora, płatności wg % zaawansowania robót,
-w zamian za Kaucję przyjęliśmy zabezpieczenie należytego wykonania umowy w postaci gwarancji bankowych tj.:
- gwarancja dobrego wykonania: 10% wartości netto wynagrodzenia na okres realizacji,
- gwarancja usuwania wad i usterek: 5% wartości netto wynagrodzenia wniesiona na okres
36 m-cy.
-Limit wszelkich kar umownych wynikających z Umowy nie przekroczy 10% wynagrodzenia netto.</t>
  </si>
  <si>
    <t>Instalacja fotowoltaiczna o mocy 619,65 kWp wraz z trasformatorem i mostem szynowym</t>
  </si>
  <si>
    <t>2.1</t>
  </si>
  <si>
    <t>2.2</t>
  </si>
  <si>
    <t>Stabilizacja podposadzkowa do gr 30 cm - stabilizacja naspu. (brak w projekcie - element niezbędny do prawidłowej realizacji obiektu)</t>
  </si>
  <si>
    <t>Pozycje dodatkowe Atlas Ward</t>
  </si>
  <si>
    <t>brak informacji</t>
  </si>
  <si>
    <t>POSADZKA - P2.1 - HALA; TRAFO</t>
  </si>
  <si>
    <t>POSADZKA - S1.2</t>
  </si>
  <si>
    <t>Izolacja termiczna gr. 5 cm pod posadzką betonową</t>
  </si>
  <si>
    <t>Wylewka betonowa na stropach z płyt kanałowych w częściach socjalnych, biurowych i pomieszczeniach technicznych - jastrych cementowy 6 cm</t>
  </si>
  <si>
    <t>POSADZKA - S2.1</t>
  </si>
  <si>
    <t>Wylewka betonowa na stropach z płyt kanałowych w częściach socjalnych, biurowych i pomieszczeniach technicznych - jastrych cementowy 6 cm wraz z zbrojeniem</t>
  </si>
  <si>
    <t>Izolacja termiczna gr. 10cm pod posadzką betonową</t>
  </si>
  <si>
    <t>Dozbrojenia posadzki</t>
  </si>
  <si>
    <t>Zbrojenie posadzki</t>
  </si>
  <si>
    <t>Pokrycie posadzki farbą - wyznaczenie dróg wewnętrznych</t>
  </si>
  <si>
    <t>POSADZKA - P2.2 - HALA</t>
  </si>
  <si>
    <t>POSADZKA - P1.1 - NA GRUNCIE CZĘŚĆ SOCJALNA</t>
  </si>
  <si>
    <t>Beton podkładowy gr. 14 cm</t>
  </si>
  <si>
    <t>Mata wibroizolująca gr. 1,8 cm</t>
  </si>
  <si>
    <t>Izolacja termiczna gr. 12cm pod posadzką betonową</t>
  </si>
  <si>
    <t>Wylewka betonowa gr.10 cm</t>
  </si>
  <si>
    <t>POSADZKA - P1.2 - NA GRUNCIE CZĘŚĆ SOCJALNA</t>
  </si>
  <si>
    <t>Wylewka betonowa gr.6 cm</t>
  </si>
  <si>
    <t>POSADZKA - P1.3 - NA GRUNCIE CZĘŚĆ SOCJALNA</t>
  </si>
  <si>
    <t>Beton podkładowy gr. 12 cm</t>
  </si>
  <si>
    <t>POSADZKA - P1.4 - NA GRUNCIE CZĘŚĆ SOCJALNA</t>
  </si>
  <si>
    <t>Wylewka betonowa gr.7 cm</t>
  </si>
  <si>
    <t>POSADZKA - P3.1</t>
  </si>
  <si>
    <t>Beton podkładowy gr. 10 cm</t>
  </si>
  <si>
    <t>POSADZKA - S1.1</t>
  </si>
  <si>
    <t>Warstwa poślizgowa - folia PE - na piętrach</t>
  </si>
  <si>
    <t>Wylewka betonowa na stropach z płyt kanałowych w częściach socjalnych, biurowych i pomieszczeniach technicznych - jastrych cementowy 5 cm</t>
  </si>
  <si>
    <r>
      <t xml:space="preserve">oferta bardzo ciężka do zweryfikowania, ponieważ zawiera bardzo dużo dodatkowych pozycji w tabeli przedmiarowej, które i tak są niewypełnione cenami,
dodatkowo sporo pozycji nawet z pierwotnej naszej tabeli jest wpisane zero itp. 
Zgodnie z tabelą, BMS dla hali jest wyceniony jako szacunkowy i oferta ma być zaktualizowana.
Wartość sumaryczna całego zakresu silno i niskoprądowego </t>
    </r>
    <r>
      <rPr>
        <b/>
        <sz val="10"/>
        <color rgb="FF000000"/>
        <rFont val="Helvetica Neue"/>
        <family val="2"/>
      </rPr>
      <t xml:space="preserve">24 909 832,44 zł  </t>
    </r>
  </si>
  <si>
    <r>
      <t xml:space="preserve">Oferta przygotowana na naszej tabeli. W kolumnie specyfikacja jest opis co zostało  wycenione,  łącznie z ilościami ( podano ilości opraw, typy i długości kabli itp. )
PV została wyceniona w zakładce Architektura i konstrukcja jako prace dodatkowe.
Jeżeli występują pozycje zerowe jest opis, gdzie to jest wycenione lub że brak w naszym obiekcie.
Wartość sumaryczna całego zakresu silno i niskoprądowego wraz z BMS - </t>
    </r>
    <r>
      <rPr>
        <b/>
        <sz val="10"/>
        <color rgb="FF000000"/>
        <rFont val="Helvetica Neue"/>
        <family val="2"/>
      </rPr>
      <t>23 112 638,60 zł</t>
    </r>
  </si>
  <si>
    <t>Generalnie  tabela  w branży elektrycznej wygląda prawie jednakowo jak firmy Baumar. Widać że obie firmy bazowały  na tej samej ofercie firmy elektrycznej, chociaż niektóre  pozycje  różnią się cenami.
Szczególnie mocno rzuca się w oczy pozycja BMS, wyceniony prawie połowę taniej niż konkurencja. Dodatkowo w zał. nr2 do oferty pokazano, że w tabeli podstawowej zastosowano już zamienniki np. na rozdzielnie SN, NN, trafo, szynoprzewody oraz co gorsze na instalacjach niskoprądowych, gdzie nie było naszej zgody na zamianę. Co ciekawe w tabeli są podani inni producenci niż w zał.. nr2. 
Oczywiście wyraziliśmy zgodę na zamianę urządzeń ale  miało to być w optymalizacjach, tak żeby oferty porównywać jeden do jednego.
Analizując ofertę firmy Adamietz mam duże wątpliwości czy firma Baumar też nie ma w swojej ofercie już rozwiązań zamiennych.</t>
  </si>
  <si>
    <t xml:space="preserve">•Nie porozbijał wszystkich elementów albo nie wskazał, gdzie niewyceniony dany element się znajduje
-•W podsumowaniu nie ujął wszystkiego co należało wliczyć do podstawowej oferty o czym mówił Pan Paweł wielokrotnie. np. paneli które znajdują się w pozycji Architektura i Konstrukcja - dlaczego?  patrząc choćby na to ich oferta jest skażona, bo w podsumowaniu wychodzi bardzo konkurencyjna a po doliczeniu tych zakresów już nie jest tak super. I może tak być też z innymi miejscami o których wspominane było na spotkaniu - to należałoby zweryfikować </t>
  </si>
  <si>
    <t>ERBUD</t>
  </si>
  <si>
    <t>Pozycje dodatkowe Baumar</t>
  </si>
  <si>
    <t>PV - HALA (falowniki SOLAR EDGE)</t>
  </si>
  <si>
    <t>PV - BIUROWIEC (falownik SOLAR EDGE)</t>
  </si>
  <si>
    <t>ROZDZIELNICA RGPV</t>
  </si>
  <si>
    <t>PRZEBUDOWA SIECO ORANGE</t>
  </si>
  <si>
    <t>BMS - BIUROWIEC</t>
  </si>
  <si>
    <t>BMS - HALA (Oferta szacunkowa, w najbliższym okresie zostanie uaktualniona)</t>
  </si>
  <si>
    <t>3.3</t>
  </si>
  <si>
    <t>3.1</t>
  </si>
  <si>
    <t>3.2</t>
  </si>
  <si>
    <t>3.4</t>
  </si>
  <si>
    <t>3.5</t>
  </si>
  <si>
    <t>3.6</t>
  </si>
  <si>
    <t>łączna wartość (oferta podstawowa + 3 lata gwarancji + zakresy dodatkowe)</t>
  </si>
  <si>
    <t>łączna wartość (oferta podstawowa + 5 lata gwarancji + zakresy dodatkowe)</t>
  </si>
  <si>
    <t>OFERTA Z DN. 15.10.2023
opinia - elektryka i niskie prądy</t>
  </si>
  <si>
    <t>OFERTA Z DN. 15.10.2023
opinia - instalacje sanitarne</t>
  </si>
  <si>
    <t>Zasilacz</t>
  </si>
  <si>
    <t>UTP kat.5</t>
  </si>
  <si>
    <t>YTDY 2x0,5</t>
  </si>
  <si>
    <t>YKY 2x1</t>
  </si>
  <si>
    <t>Buczek</t>
  </si>
  <si>
    <t>Okablowanie</t>
  </si>
  <si>
    <t>km</t>
  </si>
  <si>
    <t>Kamera IP wandaloodporna z obiektywem motor-zoom</t>
  </si>
  <si>
    <t>Adapter ścienny/sufitowy, wewnętrzny</t>
  </si>
  <si>
    <t>Kamera IP w obudowie z obiektywem motor-zoom</t>
  </si>
  <si>
    <t>Adapter ścienny/sufitowy, wewnętrzny/zewnętrzny</t>
  </si>
  <si>
    <t>Oferta odbiega cenowo od pozostałych, dodatkowo uważam, że jest sporo niedoszacowań bo za nisko wycenili np. BMS i LAN na hali</t>
  </si>
  <si>
    <t>Oferta odbiega cenowo od pozostałych, ciężka do weryfikacji, w tabeli pokazano tylko ceny za całe zakresy. Nie jestem stanie stwierdzić kompletności oferty.</t>
  </si>
  <si>
    <t>-brak wycenionej instalcji LPG
- BMS nie wyceniony na bazie PW tylko wcześniejszych założeń
- nie wyceniono wykonania instalacji wody technologicznej rozporwadzającej do urządzeń SUW w pomieszczeniu produkcji wody uzdatnianej</t>
  </si>
  <si>
    <t>Wartość oferty z dnia …... 2024</t>
  </si>
  <si>
    <t>NAZWA FIRMY</t>
  </si>
  <si>
    <t>L.P.</t>
  </si>
  <si>
    <t>I.1</t>
  </si>
  <si>
    <t>I.2</t>
  </si>
  <si>
    <t>II.1</t>
  </si>
  <si>
    <t>II.7</t>
  </si>
  <si>
    <t>II.6</t>
  </si>
  <si>
    <t>II.2</t>
  </si>
  <si>
    <t>II.3</t>
  </si>
  <si>
    <t>II.4</t>
  </si>
  <si>
    <t>II.5</t>
  </si>
  <si>
    <t>II.8</t>
  </si>
  <si>
    <t>II.9</t>
  </si>
  <si>
    <t>II.10</t>
  </si>
  <si>
    <t>Część socjalna hali</t>
  </si>
  <si>
    <t>Część socjalna hali - poziom 0</t>
  </si>
  <si>
    <t>Część socjalna hali - poziom +1</t>
  </si>
  <si>
    <t>Część socjalna hali - poziom +2</t>
  </si>
  <si>
    <t>Aneks - poziom 0</t>
  </si>
  <si>
    <t>Aneks - poziom +1</t>
  </si>
  <si>
    <t>Aneks - poziom +2</t>
  </si>
  <si>
    <t>Trafostacja - elementy dodatkowe</t>
  </si>
  <si>
    <t>1.</t>
  </si>
  <si>
    <t>2.</t>
  </si>
  <si>
    <t>3.</t>
  </si>
  <si>
    <t>4.</t>
  </si>
  <si>
    <t>Uwagi</t>
  </si>
  <si>
    <t>BRANŻA ARCHITEKTONICZNO - BUDOWLANA</t>
  </si>
  <si>
    <t>Przedmiar Oferenta</t>
  </si>
  <si>
    <t>Przedmiar minimum</t>
  </si>
  <si>
    <t>Fundamenty (stopy, ławy), płyty podszybia wind</t>
  </si>
  <si>
    <t>Zbrojenie stóp fundamentowych, wytyki lub kosze śróbowe w stopach</t>
  </si>
  <si>
    <t>I.1.1</t>
  </si>
  <si>
    <t>I.1.2</t>
  </si>
  <si>
    <t>I.1.3</t>
  </si>
  <si>
    <t>I.1.4</t>
  </si>
  <si>
    <t>I.1.5</t>
  </si>
  <si>
    <t>I.1.6</t>
  </si>
  <si>
    <t>I.1.7</t>
  </si>
  <si>
    <t>I.1.8</t>
  </si>
  <si>
    <t>I.2.1</t>
  </si>
  <si>
    <t>I.2.2</t>
  </si>
  <si>
    <t>I.2.3</t>
  </si>
  <si>
    <t>I.2.4</t>
  </si>
  <si>
    <t>I.2.5</t>
  </si>
  <si>
    <t>I.2.6</t>
  </si>
  <si>
    <t>I.2.7</t>
  </si>
  <si>
    <t>Prefarbykowne słupy żelbetowe wraz ze wspornikami</t>
  </si>
  <si>
    <t>Konstrukcja dachu (kratownice, podciągi, rygle), słupy</t>
  </si>
  <si>
    <t>Podkonstrukcje pod drzwi i bramy</t>
  </si>
  <si>
    <t>Podkonstrukcje pod hausingi na hali produkcyjnej oraz pomieszczenia temperature glass storage, wraz z podkonstrukcją pod centrale wentylacyjne</t>
  </si>
  <si>
    <t>Warstwa poślizgowa i izolacja pprzeciwwilgociowa - folia PEx2</t>
  </si>
  <si>
    <t>Wylewka betonowa gr. 6 cm</t>
  </si>
  <si>
    <t>Podłoże śrutowanie</t>
  </si>
  <si>
    <t>Podłoże gruntowanie</t>
  </si>
  <si>
    <t>Warstwa poślizgowa i izolacja przeciwwilgociowa - folia PE</t>
  </si>
  <si>
    <t>Warstwa poślizgowa i izolacja przeciwwilgociowa - folia PEx2</t>
  </si>
  <si>
    <t>Izolacja termiczna gr. 12 cm pod posadzką betonową</t>
  </si>
  <si>
    <t>Izolacja termiczna gr. 8 cm pod posadzką betonową</t>
  </si>
  <si>
    <t>Warstwa poślizgowa i izolacja przeciwwilgociowa - 2xfolia PE</t>
  </si>
  <si>
    <t>Izolacja termiczna gr. 10 cm pod posadzką betonową</t>
  </si>
  <si>
    <t>Warstwa poślizgowa i izolacja pprzeciwwilgociowa - 2xfolia PE</t>
  </si>
  <si>
    <t>Izolacja termiczna z wełny mineralnej twardej gr. 25 cm na hali</t>
  </si>
  <si>
    <t>Blacha trapezowa RE15 16 cm na hali</t>
  </si>
  <si>
    <t>Membrana PVC gr. 0,18 cm na hali</t>
  </si>
  <si>
    <t>Membrana PCV  gr 0,18 cm na części socjalnej i aneksu</t>
  </si>
  <si>
    <t>Otwory przelewowe 400*150mm</t>
  </si>
  <si>
    <t>Ściany gk 12,5cm</t>
  </si>
  <si>
    <t>Przedścianka pod umywalkę
2x płyta GKBI gr. 2,5
ruszt z profili GK/pustka powietrzna gr. 10
płyta GKBI gr. 1,25</t>
  </si>
  <si>
    <t>Przedścianka pod ustęp
2x płyta GKBI gr. 2,5
ruszt z profili GK/pustka powietrzna gr. 18
płyta GKBI 1,25</t>
  </si>
  <si>
    <t>Przedścianka pod pisuar
płyta GKBI gr. 1,25
Ruszt z profili GK/pustka powietrzna gr. 13
2x płyta GKBI gr. 2,5</t>
  </si>
  <si>
    <t>Płyta warstwowa z rdzeniem PIR (w zależności od doboru 14-20 cm)</t>
  </si>
  <si>
    <t>Trofostacja izolacja + tynk</t>
  </si>
  <si>
    <t>Stolarka okienna aluminiowa</t>
  </si>
  <si>
    <t>Stolarka okienna hala</t>
  </si>
  <si>
    <t>Małowanie sufitów farbą lateksową</t>
  </si>
  <si>
    <t>Ściana g-k 12,5 cm do pomieszczeń mokrych</t>
  </si>
  <si>
    <t>Ściana instalacyjna</t>
  </si>
  <si>
    <t>Przedścianka g-k</t>
  </si>
  <si>
    <t>Cokoły wykładzina PCV</t>
  </si>
  <si>
    <t>Cokoły żywica</t>
  </si>
  <si>
    <t xml:space="preserve">Wycieraczki zewnętrzne </t>
  </si>
  <si>
    <t xml:space="preserve">Wycieraczki wewnętrzne </t>
  </si>
  <si>
    <t xml:space="preserve">Bramka w pom. kontroli </t>
  </si>
  <si>
    <t>Opaska G-K</t>
  </si>
  <si>
    <t>Ściana G-K 12,5cm do pomieszczeń mokrych</t>
  </si>
  <si>
    <t>Ściana G-K 12,5 cm,EI15 do pomieszczeń mokrych</t>
  </si>
  <si>
    <t>Wykładzina PCV</t>
  </si>
  <si>
    <t>Cokoły wykładzina PVC</t>
  </si>
  <si>
    <t>Sufity podwieszane 60x60 Rw=min.0,95</t>
  </si>
  <si>
    <t>Ściana G-K 12,5 cm do pomieszczeń mokrych</t>
  </si>
  <si>
    <t>Ściana G-K 12,5 cm, EI15</t>
  </si>
  <si>
    <t>Ściana G-K 12,5 cm, EI15 do pomieszczeń mokrych</t>
  </si>
  <si>
    <t>Wykładzina dywanowa</t>
  </si>
  <si>
    <t>Cokoły wykładzina dywanowa</t>
  </si>
  <si>
    <t>Cokoły płytki</t>
  </si>
  <si>
    <t>Malowanie ścian farbą chemoodporną</t>
  </si>
  <si>
    <t>Siatka+klej</t>
  </si>
  <si>
    <t>Sufity podwieszane 60x60 do pomieszczeń mokrych</t>
  </si>
  <si>
    <t>Przedścianka instalacyjne</t>
  </si>
  <si>
    <t>Posadzka żywiczna epoksydowa kwasoodporna</t>
  </si>
  <si>
    <t>Cokoły żywica kwasoodporna</t>
  </si>
  <si>
    <t>Podłoga techniczna podniesiona</t>
  </si>
  <si>
    <t>Panele akustyczne sufit</t>
  </si>
  <si>
    <t>Panele akustyczne ściany</t>
  </si>
  <si>
    <t xml:space="preserve">Tynkowanie tynk gipsowy </t>
  </si>
  <si>
    <t xml:space="preserve">Malowanie ścian farbą wodoszczelną </t>
  </si>
  <si>
    <t>Sufit podwieszany dźwiękochłonny aw&gt;0,95</t>
  </si>
  <si>
    <t>Sufity ocieplenie REI 120</t>
  </si>
  <si>
    <t>Malowanie  farbą antykorozyjną</t>
  </si>
  <si>
    <t>Grodzie przy bramach do pomieszczeń A0.02;03;04</t>
  </si>
  <si>
    <t>Kraty pomostowe gr. 50 mm</t>
  </si>
  <si>
    <t>barierki stalowe wys. 1,1 m</t>
  </si>
  <si>
    <t>Konstrukcje sufitu podwieszanego, konstrukcja zadaszenia, stacja Trafo</t>
  </si>
  <si>
    <t xml:space="preserve">Ściany szybów wind oraz płyty nadszybia, ściany żelbetowe klatki schodowej, zbrojenie szybów wind, wieńców, trzpieni, stropów monolitycznych </t>
  </si>
  <si>
    <t xml:space="preserve">Wieńce na belkach prefabrykowanych i w ścianach murowanych oraz trzpienie </t>
  </si>
  <si>
    <t xml:space="preserve">Stropy monolityczne </t>
  </si>
  <si>
    <t xml:space="preserve">Ściany murowane z bloczków silikatowych </t>
  </si>
  <si>
    <t>Płyta warstwowa gr. 20 cm, gr. 14 cm wraz z obróbkami blacharskimi pionowymi, obróbkami blacharskimi attyki, drabiny</t>
  </si>
  <si>
    <t>Gruntowanie 0,3 - 0,4 kg/m2</t>
  </si>
  <si>
    <t>Zasyp piaskiem kwarcowym 0,1-0,5 max 1 kg/m2</t>
  </si>
  <si>
    <t>Powłoka zasadnicza 1,3 - 1,5 kg/m2 kolor RAL 7040 gr. 1,5</t>
  </si>
  <si>
    <t>Powłoka zabezpieczająca 0,1 - 0,15 kg/m2</t>
  </si>
  <si>
    <t>Warstwa wykończeniowa - posypka utwardzająca oraz impregnat</t>
  </si>
  <si>
    <t>Gruntowanie</t>
  </si>
  <si>
    <t>Wylewka samopoziomująca gr 3 mm</t>
  </si>
  <si>
    <t>Posadzka betonowa - C25/30 XC2 zbrojona włóknami gr. 22 cm cięta w polach ok 6m x 6m</t>
  </si>
  <si>
    <t>Impregnacja w ilości 0,1-0,2 litra/m2</t>
  </si>
  <si>
    <t>Wykończenie posadzki z suchej posypki utwardzającej DST w kolorze naturalnym</t>
  </si>
  <si>
    <t>Posadzka betonowa - C25/30 XC2 zbrojona włóknami gr. 22 cm cięta w polach ok 6m x 6m, dylatacje obwodowe PE0,8mm</t>
  </si>
  <si>
    <t>Warstwa wykończeniowa np. posypka utwardzająca oraz impregnat</t>
  </si>
  <si>
    <t>Gruntowanie0,3 - 0,4 kg/m2</t>
  </si>
  <si>
    <t>Posadzka betonowa - C25/30 XC2 zbrojona włóknami gr. 18 cm cięta w polach ok 6m x 6m 
- dylatacje obwodowe PE0,8 mm,</t>
  </si>
  <si>
    <t>Powłoka zasadnicza 2,0 - 3,0 kg/m2 kolor RAL 7040</t>
  </si>
  <si>
    <t>Posadzka betonowa - C25/30 XC2 zbrojona włóknami gr. 18 cm cięta w polach ok 6m x 6m 
- dylatacje obwodowe PE0,8 mm</t>
  </si>
  <si>
    <t>Przedmiar oferenta</t>
  </si>
  <si>
    <t>Kontroler standardowy typ 1</t>
  </si>
  <si>
    <t>Kontroler standardowy typ 2</t>
  </si>
  <si>
    <t>Akumulator bezobsługowy 7.5Ah/12V</t>
  </si>
  <si>
    <t>Czytnik kart zbliżeniowych</t>
  </si>
  <si>
    <t>Czujka magnetyczna</t>
  </si>
  <si>
    <t>Lampka czerwona</t>
  </si>
  <si>
    <t>Numerator dla 6 sygnałów</t>
  </si>
  <si>
    <t>Przycisk z lampką</t>
  </si>
  <si>
    <t>Wyłącznik pociągowy</t>
  </si>
  <si>
    <t>Zasilacz impulsowy 24VDC4, 2A100W</t>
  </si>
  <si>
    <t>Szafy LPD</t>
  </si>
  <si>
    <t>Adapter 45x452xRJ45 (wypukły kątowy)</t>
  </si>
  <si>
    <t>Moduł keystone RJ45 beznarzędziowy STP kat. 6PoE-podwyższone parametry transmisyjne</t>
  </si>
  <si>
    <t>Kabel F/UTP kat. 6 LSOHDca 4x2x23 AWG 500 m</t>
  </si>
  <si>
    <t>rolki</t>
  </si>
  <si>
    <t>Kabel światłowodowy OS2 uniwersalny ZW-NOTKtsdD/U-DQ(ZN)BH-SM8J9/125LSOH</t>
  </si>
  <si>
    <t>Zasilacz awaryjny UPS RACK typu ONLINE 1KVA (1000VA) 800W2x7AH</t>
  </si>
  <si>
    <t>AccessSwitch 24x10/100/1000Base-T+4x100/1000Base-XSFP</t>
  </si>
  <si>
    <t>AccessSwitch 24x10/100/1000Base-TwithPoE+(370W)+4x1000Base-XSFP</t>
  </si>
  <si>
    <t>AccessSwitch 8x10/100/1000Base-Twith8xPoE+(124W)+2x1000Base-X</t>
  </si>
  <si>
    <t xml:space="preserve">Instalacia WiFi – okablowanie, przygotowanie pod zamontowanie urządzeń aktywnych </t>
  </si>
  <si>
    <t>Akumulator 12V/120Ah</t>
  </si>
  <si>
    <t>Banderola zabezpieczajaca naklejkę</t>
  </si>
  <si>
    <t>Kabel energetyczny ognioodporny 2x1,5 (PH90)</t>
  </si>
  <si>
    <t>Czujka dwusensorowa opt. dymu ciepła</t>
  </si>
  <si>
    <t>Czujka dwusensorowa opt. dymu płomienia</t>
  </si>
  <si>
    <t>Czujnik deszcz-wiatr</t>
  </si>
  <si>
    <t>Element kontrolno-sterujący 2wej/2wyj z izolatorem zwarć</t>
  </si>
  <si>
    <t>Element kontrolno-sterujący 4wej/4wyj z izolatorem zwarć</t>
  </si>
  <si>
    <t>Element kontrolno-sterujący 4wej z izolatorem zwarć</t>
  </si>
  <si>
    <t>Filtr powietrza&lt; 15 µm</t>
  </si>
  <si>
    <t>Folia frontowa</t>
  </si>
  <si>
    <t>Głowica detekcyjna</t>
  </si>
  <si>
    <t>Gniazdo (do czujek szeregów 40, 4043, 4046, 60,46)</t>
  </si>
  <si>
    <t>Kabel telekomunikacyjny HTKSHekw PH90 1x2x0.8</t>
  </si>
  <si>
    <t>Kabel telekomunikacyjny YnTKSYekw 1x2x0.8</t>
  </si>
  <si>
    <t>Klej do rur i akcesoriów PVC 0.125g</t>
  </si>
  <si>
    <t>Łuk 90° łagodny 25 mm, szary</t>
  </si>
  <si>
    <t>szt. op.</t>
  </si>
  <si>
    <t>Moduł 2 linii dozorowych bez przetwornicy</t>
  </si>
  <si>
    <t>Moduł 2 linii dozorowych z przetwornicą 27V</t>
  </si>
  <si>
    <t>Moduł komunikacji adresowej do POLON 3000/4000/6000</t>
  </si>
  <si>
    <t>Moduł operatora (główny panel sterujący)</t>
  </si>
  <si>
    <t>Moduł transmisji z separacją do 1200m</t>
  </si>
  <si>
    <t>Moduł wyjść sygnałowych (4LS)</t>
  </si>
  <si>
    <t>Moduł zasilacza 300W (10A dla 30V)</t>
  </si>
  <si>
    <t>Mufa PVC 25 mm</t>
  </si>
  <si>
    <t>szt. opakowań</t>
  </si>
  <si>
    <t>Naklejka redukcyjna na otwór xx mm</t>
  </si>
  <si>
    <t>Obudowa (drzwi pełne)</t>
  </si>
  <si>
    <t>Obudowa drzwi z otworem na panel operatora i drukarkę</t>
  </si>
  <si>
    <t>Obudowa detektora</t>
  </si>
  <si>
    <t>Optyczna, dwupasmowa czujka dymu (UV i IR)</t>
  </si>
  <si>
    <t>Płyn czyszczący do rur i akcsoriów PVC/ABS 125ml</t>
  </si>
  <si>
    <t>Pojemnik akumulatorów rezerwowych do 134Ah z wiązką</t>
  </si>
  <si>
    <t>Przewód połączeniowy do SM-60-50cm</t>
  </si>
  <si>
    <t>Przewód połączeniowy do SM-60-70cm</t>
  </si>
  <si>
    <t>Przewód rozgałęźny do modułów MTI-6x, MZ-60</t>
  </si>
  <si>
    <t>Przycisk oddymiania (pomarańczowy) wtynkowy,3xLED+kasowanie</t>
  </si>
  <si>
    <t>Przycisk przewietrzania natynkowy</t>
  </si>
  <si>
    <t>Puszka E90 PP-BXM Typ 9</t>
  </si>
  <si>
    <t>Puszka przyłączeniowa, rozgałęźna, 2x2,5mm2, ośmiokątna, bezpiecznik 0,375A</t>
  </si>
  <si>
    <t>Puszka instalacyjna przeciwpożarowa ośmiokątna, bezpiecznik 0,375A</t>
  </si>
  <si>
    <t>Puszka instalacyjna przeciwpożarowa rozgałęźna, 4 żyły, 4mm2, ośmiokątna, bezpiecznik 0,75A</t>
  </si>
  <si>
    <t>Puszka instalacyjna PIP-1AN / 0,375A</t>
  </si>
  <si>
    <t>Ramka maskująca czerwona (do montażu natynkowego)</t>
  </si>
  <si>
    <t>Ramka maskująca uzupełnienie do wersji natynkowej, pomarańczowa</t>
  </si>
  <si>
    <t>Ręczny ostrzegacz pożarowy adresowalny z izolatorem zwarć (wtynkowy)</t>
  </si>
  <si>
    <t>Rura PVC 25 x 1,9 mm, szara, dostępna w odcinkach 2,5m i 5m, cena za 1mb</t>
  </si>
  <si>
    <t>Rura sztywna bezhalogenowa RL-HF-FR16</t>
  </si>
  <si>
    <t>Rurka elektroinstalacyjna giętka bezhalogenowa fi 16</t>
  </si>
  <si>
    <t>Sygnalizator akustyczno-optyczny, zewn., 100mA</t>
  </si>
  <si>
    <t>Sygnalizator akustyczny adresowalny tonowy z gniazdem G-40S i izolatorem zwarć</t>
  </si>
  <si>
    <t>Sygnalizator akustyczny z zespołem diod LED</t>
  </si>
  <si>
    <t>Szyna montażowa modułów funkcyjnych</t>
  </si>
  <si>
    <t>Trójnik PVC z korkiem do testowania, szary</t>
  </si>
  <si>
    <t>Uniwersalna centrala sterująca 16A, 2 linie, 2 grupy, obudowa 400 x 400 x 160mm</t>
  </si>
  <si>
    <t>Wskaźnik zadziałania</t>
  </si>
  <si>
    <t>Wsporniki górne do SM-60</t>
  </si>
  <si>
    <t>Zasilacz do urządzeń ochrony p.poż. 24V Imax b 2,5A, Imax a 1,6A, z akumulatorami 2x12V 18Ah</t>
  </si>
  <si>
    <t>Zaślepka koncowa PVC 25 mm, szara</t>
  </si>
  <si>
    <t xml:space="preserve"> Instalacja IT: SSP (system sygnalizacji pożaru) </t>
  </si>
  <si>
    <t>Instalacja BMS - sterowniki PLC, czujniki, okablowanie</t>
  </si>
  <si>
    <t>Instalacja IT: CCTV</t>
  </si>
  <si>
    <t>Instalacja IT: Wi-Fi</t>
  </si>
  <si>
    <t xml:space="preserve">Instalacja IT: instalacja LAN (lokalna sieć komputerowa) </t>
  </si>
  <si>
    <t xml:space="preserve">Instalacja IT: KD + RCP (kontrola dostępu i system rejestracji czasu pracy) </t>
  </si>
  <si>
    <t xml:space="preserve">Roboty ziemne - hala produkcyjna z magazynem, aneks technologiczny, część socjalna, trafo </t>
  </si>
  <si>
    <t xml:space="preserve">Roboty fundamentowe - hala produkcyjna z magazynem, aneks technologiczny, część socjalna </t>
  </si>
  <si>
    <t xml:space="preserve">Konstrukcja żelbetowa prefabrykowana – hala produkcyjna z magazynem, aneks technologiczny, część socjalna </t>
  </si>
  <si>
    <t xml:space="preserve">Konstrukcja stalowa - hala produkcyjna z magazynem, aneks technologiczny, część socjalna </t>
  </si>
  <si>
    <t xml:space="preserve">Suwnice - hala produkcyjna z magazynem, aneks technologiczny, część socjalna </t>
  </si>
  <si>
    <t xml:space="preserve">Konstrukcja żelbetowa monolityczna i murowana - hala produkcyjna z magazynem, aneks technologiczny, część socjalna </t>
  </si>
  <si>
    <t xml:space="preserve">Posadzka betonowa na gruncie i piętrach - hala produkcyjna z magazynem, aneks technologiczny, część socjalna, trafo </t>
  </si>
  <si>
    <t xml:space="preserve">Pokrycie dachu - hala produkcyjna z magazynem, aneks technologiczny, część socjalna, trafo </t>
  </si>
  <si>
    <t xml:space="preserve">Ściany działowe – hala produkcyjna z magazynem </t>
  </si>
  <si>
    <t>Obudowa zewnętrzna - hala produkcyjna z magazynem, aneks technologiczny, część socjalna</t>
  </si>
  <si>
    <t>Drzwi i bramy – hala produkcyjna z magazynem, aneks technologiczny, część socjalna</t>
  </si>
  <si>
    <t>Stolarka okienna – hala produkcyjna z magazynem, aneks technologiczny, część socjalna</t>
  </si>
  <si>
    <t>Roboty wykończeniowe – hala produkcyjna z magazynem, aneks technologiczny, część socjalna</t>
  </si>
  <si>
    <t xml:space="preserve">Wyposażenie budynków - windy – hala produkcyjna z magazynem, aneks technologiczny, część socjalna </t>
  </si>
  <si>
    <t xml:space="preserve">Instalacja siłowa - hala produkcyjna z magazynem, aneks technologiczny, część socjalna 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</si>
  <si>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</si>
  <si>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</si>
  <si>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</si>
  <si>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</si>
  <si>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</si>
  <si>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</si>
  <si>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</si>
  <si>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</si>
  <si>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</si>
  <si>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</si>
  <si>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</si>
  <si>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</si>
  <si>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</si>
  <si>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</si>
  <si>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</si>
  <si>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</si>
  <si>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</si>
  <si>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</si>
  <si>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I.21</t>
  </si>
  <si>
    <t>I.22</t>
  </si>
  <si>
    <t>I.23</t>
  </si>
  <si>
    <t>I.24</t>
  </si>
  <si>
    <t>I.25</t>
  </si>
  <si>
    <t>I.26</t>
  </si>
  <si>
    <t>I.27</t>
  </si>
  <si>
    <t>I.28</t>
  </si>
  <si>
    <t xml:space="preserve">Instalacja oświetleniowa - hala produkcyjna z magazynem, aneks technologiczny, część socjalna </t>
  </si>
  <si>
    <t>Dostawa i montaż opraw podstawowych</t>
  </si>
  <si>
    <t xml:space="preserve">Instalacja SN + Zasilanie NN- hala produkcyjna z magazynem, aneks technologiczny, część socjalna </t>
  </si>
  <si>
    <t>III.1</t>
  </si>
  <si>
    <t>III.2</t>
  </si>
  <si>
    <t>III.3</t>
  </si>
  <si>
    <t>III.4</t>
  </si>
  <si>
    <t>III.5</t>
  </si>
  <si>
    <t>III.6</t>
  </si>
  <si>
    <t>III.7</t>
  </si>
  <si>
    <t>III.8</t>
  </si>
  <si>
    <t>III.9</t>
  </si>
  <si>
    <t>III.10</t>
  </si>
  <si>
    <t>III.11</t>
  </si>
  <si>
    <t>III.12</t>
  </si>
  <si>
    <t>IV</t>
  </si>
  <si>
    <t xml:space="preserve">Instalacja uziemiająca i odgromowa - hala produkcyjna z magazynem, aneks technologiczny, część socjalna </t>
  </si>
  <si>
    <t>IV.1</t>
  </si>
  <si>
    <t>IV.2</t>
  </si>
  <si>
    <t>IV.3</t>
  </si>
  <si>
    <t>IV.4</t>
  </si>
  <si>
    <t>IV.5</t>
  </si>
  <si>
    <t>IV.6</t>
  </si>
  <si>
    <t>V</t>
  </si>
  <si>
    <t xml:space="preserve">Kompletna instalacja fotowoltaiki o mocy min. 620 kWp- podkonstrukcja, panele fotowoltaiczne, okablowanie, falowniki wraz z zabezpieczeniami </t>
  </si>
  <si>
    <t>V.1</t>
  </si>
  <si>
    <t>VI</t>
  </si>
  <si>
    <t>INSTALACJE ELEKTRYCZNE SILNOPRĄDOWE</t>
  </si>
  <si>
    <t>IV.7</t>
  </si>
  <si>
    <t>V.2</t>
  </si>
  <si>
    <t>INSTALACJE ELEKTRYCZNE NISKOPRĄDOWE</t>
  </si>
  <si>
    <t>V.3</t>
  </si>
  <si>
    <t>V.4</t>
  </si>
  <si>
    <t>V.5</t>
  </si>
  <si>
    <t>V.6</t>
  </si>
  <si>
    <t>V.7</t>
  </si>
  <si>
    <t>V.8</t>
  </si>
  <si>
    <t>V.9</t>
  </si>
  <si>
    <t>V.10</t>
  </si>
  <si>
    <t>V.11</t>
  </si>
  <si>
    <t>V.12</t>
  </si>
  <si>
    <t>V.13</t>
  </si>
  <si>
    <t>V.14</t>
  </si>
  <si>
    <t>V.15</t>
  </si>
  <si>
    <t>V.16</t>
  </si>
  <si>
    <t>V.17</t>
  </si>
  <si>
    <t>V.18</t>
  </si>
  <si>
    <t>V.19</t>
  </si>
  <si>
    <t>V.20</t>
  </si>
  <si>
    <t>V.21</t>
  </si>
  <si>
    <t>V.22</t>
  </si>
  <si>
    <t>V.23</t>
  </si>
  <si>
    <t>V.24</t>
  </si>
  <si>
    <t>V.25</t>
  </si>
  <si>
    <t>V.26</t>
  </si>
  <si>
    <t>V.27</t>
  </si>
  <si>
    <t>V.28</t>
  </si>
  <si>
    <t>V.29</t>
  </si>
  <si>
    <t>V.30</t>
  </si>
  <si>
    <t>V.31</t>
  </si>
  <si>
    <t>V.32</t>
  </si>
  <si>
    <t>V.33</t>
  </si>
  <si>
    <t>V.34</t>
  </si>
  <si>
    <t>V.35</t>
  </si>
  <si>
    <t>V.36</t>
  </si>
  <si>
    <t>V.37</t>
  </si>
  <si>
    <t>V.38</t>
  </si>
  <si>
    <t>V.39</t>
  </si>
  <si>
    <t>V.40</t>
  </si>
  <si>
    <t>V.41</t>
  </si>
  <si>
    <t>V.42</t>
  </si>
  <si>
    <t>V.43</t>
  </si>
  <si>
    <t>V.44</t>
  </si>
  <si>
    <t>V.45</t>
  </si>
  <si>
    <t>V.46</t>
  </si>
  <si>
    <t>V.47</t>
  </si>
  <si>
    <t>V.48</t>
  </si>
  <si>
    <t>V.49</t>
  </si>
  <si>
    <t>V.50</t>
  </si>
  <si>
    <t>V.51</t>
  </si>
  <si>
    <t>V.52</t>
  </si>
  <si>
    <t>V.53</t>
  </si>
  <si>
    <t>V.54</t>
  </si>
  <si>
    <t>V.55</t>
  </si>
  <si>
    <t>V.56</t>
  </si>
  <si>
    <t>V.57</t>
  </si>
  <si>
    <t>V.58</t>
  </si>
  <si>
    <t>V.59</t>
  </si>
  <si>
    <t>V.60</t>
  </si>
  <si>
    <t>VI.1</t>
  </si>
  <si>
    <t>VI.2</t>
  </si>
  <si>
    <t>ARCHITEKTURA I KONSTRUKCJA</t>
  </si>
  <si>
    <t xml:space="preserve">Instalacja chłodu: woda chłodnicza - aneks technologiczny </t>
  </si>
  <si>
    <t xml:space="preserve">Instalacja gazu: aneks technologiczny </t>
  </si>
  <si>
    <t>Instalacja</t>
  </si>
  <si>
    <t>Materiały montażowe</t>
  </si>
  <si>
    <t>Materiały izolacyjne</t>
  </si>
  <si>
    <t>Osprzęt: - armatura regulacyjna</t>
  </si>
  <si>
    <t>Sterowanie i okablowanie ( glikol )</t>
  </si>
  <si>
    <t>Uruchomienia</t>
  </si>
  <si>
    <t>Robocizna</t>
  </si>
  <si>
    <t>Osprzęt: - armatura</t>
  </si>
  <si>
    <t>Sterowanie i okablowanie</t>
  </si>
  <si>
    <t xml:space="preserve">Instalacja grzewcza: ogrzewanie budynku technicznego - aneks technologiczny </t>
  </si>
  <si>
    <t>Osprzęt: armatura regulacyjna</t>
  </si>
  <si>
    <t xml:space="preserve">Instalacja grzewcza: zasilanie nagrzewnic wodnych w centralach wentylacyjnych - aneks technologiczny </t>
  </si>
  <si>
    <t>Urządzenia: - pompy obiegowe</t>
  </si>
  <si>
    <t>IV.8</t>
  </si>
  <si>
    <t>IV.9</t>
  </si>
  <si>
    <t>IV.10</t>
  </si>
  <si>
    <t xml:space="preserve">Instalacja grzewcza: źródło ciepła - aneks technologiczny </t>
  </si>
  <si>
    <t xml:space="preserve">Instalacja odwodnienia dachu: system ciśnieniowy - aneks technologiczny </t>
  </si>
  <si>
    <t>VI.3</t>
  </si>
  <si>
    <t>VI.4</t>
  </si>
  <si>
    <t>VI.5</t>
  </si>
  <si>
    <t>VII.1</t>
  </si>
  <si>
    <t>VII.2</t>
  </si>
  <si>
    <t>VII.3</t>
  </si>
  <si>
    <t>VII.4</t>
  </si>
  <si>
    <t>VII.5</t>
  </si>
  <si>
    <t xml:space="preserve">Instalacja wentylacji mechanicznej: pomieszczenia techniczne - aneks technologiczny </t>
  </si>
  <si>
    <t>VIII</t>
  </si>
  <si>
    <t>VIII.1</t>
  </si>
  <si>
    <t>Osprzęt: - dystrybucja powietrza</t>
  </si>
  <si>
    <t>Osprzęt: - elementy dachowe i ścienne</t>
  </si>
  <si>
    <t>Osprzęt: - przepustnice i regulatory przepływu</t>
  </si>
  <si>
    <t>VIII.2</t>
  </si>
  <si>
    <t>VIII.3</t>
  </si>
  <si>
    <t>VIII.4</t>
  </si>
  <si>
    <t>VIII.5</t>
  </si>
  <si>
    <t>VIII.6</t>
  </si>
  <si>
    <t>VIII.7</t>
  </si>
  <si>
    <t>VIII.8</t>
  </si>
  <si>
    <t>VIII.9</t>
  </si>
  <si>
    <t>VIII.10</t>
  </si>
  <si>
    <t xml:space="preserve">Instalacja wod-kan: biały montaż - aneks technologiczny </t>
  </si>
  <si>
    <t>IX</t>
  </si>
  <si>
    <t>Armatura czerpalna</t>
  </si>
  <si>
    <t>IX.1</t>
  </si>
  <si>
    <t>IX.1.1</t>
  </si>
  <si>
    <t>baterie czasowe z zestawem termostatycznym</t>
  </si>
  <si>
    <t xml:space="preserve">baterie stojące </t>
  </si>
  <si>
    <t>bateria stojąca, medyczna</t>
  </si>
  <si>
    <t>zawory płukujące do pisuaru</t>
  </si>
  <si>
    <t>baterie zlewozmywakowe ścienne</t>
  </si>
  <si>
    <t>zawory czerpalne</t>
  </si>
  <si>
    <t>IX.1.2</t>
  </si>
  <si>
    <t>IX.1.3</t>
  </si>
  <si>
    <t>IX.1.4</t>
  </si>
  <si>
    <t>IX.1.5</t>
  </si>
  <si>
    <t>IX.1.6</t>
  </si>
  <si>
    <t>IX.1.7</t>
  </si>
  <si>
    <t>IX.1.8</t>
  </si>
  <si>
    <t>oczomyjki</t>
  </si>
  <si>
    <t>oczomyjki z prysznicem bezpieczeństwa</t>
  </si>
  <si>
    <t>IX.2</t>
  </si>
  <si>
    <t>IX.2.1</t>
  </si>
  <si>
    <t>Przybory odpływowe</t>
  </si>
  <si>
    <t>brodziki 0,9x0,9m</t>
  </si>
  <si>
    <t>umywalki 55cm</t>
  </si>
  <si>
    <t>umywalki 65cm</t>
  </si>
  <si>
    <t>WC wiszące, prostokątne</t>
  </si>
  <si>
    <t>WC wiszące, prostokątne dla niepełnosprawnych</t>
  </si>
  <si>
    <t>pisuary</t>
  </si>
  <si>
    <t>zlewozmywaki 1 -komorowych z ociekaczem,</t>
  </si>
  <si>
    <t>IX.2.2</t>
  </si>
  <si>
    <t>IX.2.3</t>
  </si>
  <si>
    <t>IX.2.4</t>
  </si>
  <si>
    <t>IX.2.5</t>
  </si>
  <si>
    <t>IX.2.6</t>
  </si>
  <si>
    <t>IX.2.7</t>
  </si>
  <si>
    <t>IX.2.8</t>
  </si>
  <si>
    <t>zlewy techniczne nierdzwene o wymiarze 500x50x260</t>
  </si>
  <si>
    <t>IX.3</t>
  </si>
  <si>
    <t>Stelaże montażowe</t>
  </si>
  <si>
    <t>IX.4</t>
  </si>
  <si>
    <t>WC</t>
  </si>
  <si>
    <t>WC dla NPS</t>
  </si>
  <si>
    <t>zlewy techniczne</t>
  </si>
  <si>
    <t>umywalki</t>
  </si>
  <si>
    <t>umywalki dla NPS</t>
  </si>
  <si>
    <t>IX.3.1</t>
  </si>
  <si>
    <t>IX.3.2</t>
  </si>
  <si>
    <t>IX.3.3</t>
  </si>
  <si>
    <t>IX.3.4</t>
  </si>
  <si>
    <t>IX.3.5</t>
  </si>
  <si>
    <t>IX.3.6</t>
  </si>
  <si>
    <t>IX.5</t>
  </si>
  <si>
    <t>X</t>
  </si>
  <si>
    <t xml:space="preserve">Instalacja wod-kan: instalacja kanalizacji nadposadzkowej- aneks technologiczny </t>
  </si>
  <si>
    <t>X.1</t>
  </si>
  <si>
    <t>Osprzęt</t>
  </si>
  <si>
    <t>Odpływy punktowe</t>
  </si>
  <si>
    <t>X.2</t>
  </si>
  <si>
    <t>X.3</t>
  </si>
  <si>
    <t>X.4</t>
  </si>
  <si>
    <t>X.5</t>
  </si>
  <si>
    <t>X.6</t>
  </si>
  <si>
    <t>X.7</t>
  </si>
  <si>
    <t xml:space="preserve">Instalacja wod-kan: instalacja kanalizacji podposadzkowej- aneks technologiczny </t>
  </si>
  <si>
    <t>XI</t>
  </si>
  <si>
    <t>XI.1</t>
  </si>
  <si>
    <t>XI.2</t>
  </si>
  <si>
    <t>XI.3</t>
  </si>
  <si>
    <t>XI.4</t>
  </si>
  <si>
    <t>XI.5</t>
  </si>
  <si>
    <t>XI.6</t>
  </si>
  <si>
    <t>Beton - kruszywo - piasek</t>
  </si>
  <si>
    <t>Wywóz i utylizacja gruntu</t>
  </si>
  <si>
    <t xml:space="preserve">Instalacja wod-kan: instalacja wody użytkowej- aneks technologiczny </t>
  </si>
  <si>
    <t>XI.7</t>
  </si>
  <si>
    <t>XII</t>
  </si>
  <si>
    <t>XII.1</t>
  </si>
  <si>
    <t>XII.2</t>
  </si>
  <si>
    <t>XII.3</t>
  </si>
  <si>
    <t>XII.4</t>
  </si>
  <si>
    <t>XII.5</t>
  </si>
  <si>
    <t>XII.6</t>
  </si>
  <si>
    <t>XII.7</t>
  </si>
  <si>
    <t>XII.8</t>
  </si>
  <si>
    <t>Urządzenia: - pompy cyrkulacyjne</t>
  </si>
  <si>
    <t>Urządzenia: - wodomierze</t>
  </si>
  <si>
    <t>XII.9</t>
  </si>
  <si>
    <t xml:space="preserve">Zabezpieczenie przeciwpożarowe - aneks technologiczny </t>
  </si>
  <si>
    <t>XIII</t>
  </si>
  <si>
    <t>XIII.1</t>
  </si>
  <si>
    <t>XIII.2</t>
  </si>
  <si>
    <t>XIII.3</t>
  </si>
  <si>
    <t xml:space="preserve">Instalacja wentylacji mechanicznej: rozdzielnia elektryczna- magazyn </t>
  </si>
  <si>
    <t>XIV</t>
  </si>
  <si>
    <t>XIV.1</t>
  </si>
  <si>
    <t>Urządzenia: - wentylatory i turbowenty</t>
  </si>
  <si>
    <t>XIV.2</t>
  </si>
  <si>
    <t>XIV.3</t>
  </si>
  <si>
    <t>XIV.4</t>
  </si>
  <si>
    <t xml:space="preserve">Instalacja odwodnienia dachu: system ciśnieniowy - magazyn </t>
  </si>
  <si>
    <t>XV</t>
  </si>
  <si>
    <t>XV.1</t>
  </si>
  <si>
    <t xml:space="preserve">Instalacja odwodnienia dachu: system ciśnieniowy – hala produkcyjna + część magazynowa </t>
  </si>
  <si>
    <t>XV.2</t>
  </si>
  <si>
    <t>XV.3</t>
  </si>
  <si>
    <t>XV.4</t>
  </si>
  <si>
    <t>XVI</t>
  </si>
  <si>
    <t>XVI.1</t>
  </si>
  <si>
    <t xml:space="preserve">Instalacja wentylacji mechanicznej – hala produkcyjna + część magazynowa </t>
  </si>
  <si>
    <t>Kanały spiro z blachy stalowej ocynkowanej w klasie szczelności B</t>
  </si>
  <si>
    <t>Kanały prostokątne, z blachy stalowej ocynkowanej w klasie szczelności B</t>
  </si>
  <si>
    <t>XVI.2</t>
  </si>
  <si>
    <t>XVI.3</t>
  </si>
  <si>
    <t>XVI.4</t>
  </si>
  <si>
    <t>Kanały z blachy nierdzewnej AISI304 dla układu Wx01</t>
  </si>
  <si>
    <t>Izolacja z wełny mineralnej z folią aluminiową o grubości 50mm</t>
  </si>
  <si>
    <t>Nawiewniki wyporowe fi 630</t>
  </si>
  <si>
    <t>Wywiewniki 600x600</t>
  </si>
  <si>
    <t xml:space="preserve">Wywiewniki 1000x100 </t>
  </si>
  <si>
    <t>Nawiewniki wirowe 315-R/45°</t>
  </si>
  <si>
    <t>Nawiewniki wirowe 500-R/45°</t>
  </si>
  <si>
    <t>Króćce osiatkowane</t>
  </si>
  <si>
    <t xml:space="preserve">Czerpnie / wyrzutnie dachowe wraz z podstawą dachową oraz cokołem 1500x1500 mm </t>
  </si>
  <si>
    <t xml:space="preserve">Czerpnie / wyrzutnie dachowe wraz z podstawą dachową oraz cokołem 700x700 mm </t>
  </si>
  <si>
    <t>Przepustnice soczewkowe IRIS</t>
  </si>
  <si>
    <t>Regulatory stałego przepływu 600x600 mm</t>
  </si>
  <si>
    <t xml:space="preserve">Nawilżacze w centralach NWh1, NWh2, NWh3 </t>
  </si>
  <si>
    <t xml:space="preserve">Agregat skraplający do centrali NWsr1 </t>
  </si>
  <si>
    <t>Okablowanie wentylatorów i nawiewników, automatyka central wraz z dostawą urządzeń</t>
  </si>
  <si>
    <t xml:space="preserve">Kasety filtracyjne wraz z układem pomiarowym </t>
  </si>
  <si>
    <t xml:space="preserve">Instalacja wentylacji mechanicznej: satelitki w hali produkcyjnej </t>
  </si>
  <si>
    <t>XVII</t>
  </si>
  <si>
    <t>XVII.1</t>
  </si>
  <si>
    <t>XVII.2</t>
  </si>
  <si>
    <t>XVII.3</t>
  </si>
  <si>
    <t>XVII.4</t>
  </si>
  <si>
    <t>XVII.5</t>
  </si>
  <si>
    <t>XVII.6</t>
  </si>
  <si>
    <t>Urządzenia: - centrale wentylacyjne</t>
  </si>
  <si>
    <t>XVII.7</t>
  </si>
  <si>
    <t>XVII.8</t>
  </si>
  <si>
    <t>XVII.9</t>
  </si>
  <si>
    <t>XVII.10</t>
  </si>
  <si>
    <t>XVII.11</t>
  </si>
  <si>
    <t>VII</t>
  </si>
  <si>
    <t xml:space="preserve">Instalacja grzewcza - hala produkcyjna – węzeł sanitarny </t>
  </si>
  <si>
    <t>XVIII</t>
  </si>
  <si>
    <t>XVIII.1</t>
  </si>
  <si>
    <t>XVIII.2</t>
  </si>
  <si>
    <t>XVIII.3</t>
  </si>
  <si>
    <t xml:space="preserve">Instalacja wentylacji mechanicznej - hala produkcyjna – węzeł sanitarny </t>
  </si>
  <si>
    <t>XIX</t>
  </si>
  <si>
    <t>XIX.1</t>
  </si>
  <si>
    <t>XIX.2</t>
  </si>
  <si>
    <t>XIX.3</t>
  </si>
  <si>
    <t>Osprzęt: - tłumiki powietrza</t>
  </si>
  <si>
    <t xml:space="preserve">Instalacja wod-kan. biały montaż  - hala produkcyjna – węzeł sanitarny </t>
  </si>
  <si>
    <t>XX</t>
  </si>
  <si>
    <t>XX.1</t>
  </si>
  <si>
    <t>XX.2</t>
  </si>
  <si>
    <t>XX.3</t>
  </si>
  <si>
    <t>XX.4</t>
  </si>
  <si>
    <t>XX.5</t>
  </si>
  <si>
    <t xml:space="preserve">Instalacja wod-kan: instalacja kanalizacji nadposadzkowej - hala produkcyjna – węzeł sanitarny </t>
  </si>
  <si>
    <t>XXI</t>
  </si>
  <si>
    <t>XXI.1</t>
  </si>
  <si>
    <t>XXI.2</t>
  </si>
  <si>
    <t>XXI.3</t>
  </si>
  <si>
    <t>XXI.4</t>
  </si>
  <si>
    <t>XXI.5</t>
  </si>
  <si>
    <t xml:space="preserve">Instalacja wod-kan: instalacja kanalizacji podposadzkowej - hala produkcyjna – węzeł sanitarny </t>
  </si>
  <si>
    <t>XXII</t>
  </si>
  <si>
    <t>XXII.1</t>
  </si>
  <si>
    <t>XXII.2</t>
  </si>
  <si>
    <t>XXII.3</t>
  </si>
  <si>
    <t>XXII.4</t>
  </si>
  <si>
    <t>XXII.5</t>
  </si>
  <si>
    <t>XXII.6</t>
  </si>
  <si>
    <t xml:space="preserve">Instalacja wod-kan: instalacja wody użytkowej - hala produkcyjna – węzeł sanitarny </t>
  </si>
  <si>
    <t>XXIII</t>
  </si>
  <si>
    <t>XXIII.1</t>
  </si>
  <si>
    <t>XXIII.2</t>
  </si>
  <si>
    <t>XXIII.3</t>
  </si>
  <si>
    <t>XXIII.4</t>
  </si>
  <si>
    <t>XXIII.5</t>
  </si>
  <si>
    <t>XXIII.6</t>
  </si>
  <si>
    <t>XXIII.7</t>
  </si>
  <si>
    <t xml:space="preserve">Pozostałe instalacje: instalacja chemii - hala produkcyjna – węzeł sanitarny </t>
  </si>
  <si>
    <t>XXIV</t>
  </si>
  <si>
    <t>XXIV.1</t>
  </si>
  <si>
    <t xml:space="preserve">Pozostałe instalacje: instalacje sanitarne wewnętrzne - sprężone powietrze- hala produkcyjna – węzeł sanitarny </t>
  </si>
  <si>
    <t>XXV</t>
  </si>
  <si>
    <t>XXV.1</t>
  </si>
  <si>
    <t>Instalacja chemii–1 kpl.:
-wykonanie instalacji chemicznych pomiędzy pomieszczeniem CSS a maszynami
-materiały z montażem instalacji chemicznych
-dostawa zawiesi do montażu instalacji w pomieszczeniu CSS
-estakada w hali produkcyjnej
-zawiesia w przestrzeni nadsufitowej wraz z montażem
-wykonanie i obróbka przejść p.poż (7 otworów)
-wykonanie otworów i uszczelnienie przejść w dachu podwieszanym (8 otworów)
-wykonanie instalacji grzewczej dla instalacji znajdujących się w przestrzeni nadsufitowej wraz ze skrzynką sterującą
-wykonanie prób szczelności instalacji, badania odbiorowe</t>
  </si>
  <si>
    <t>XXVI</t>
  </si>
  <si>
    <t>XXVI.1</t>
  </si>
  <si>
    <t>Instalacja azotu – 1 kpl.:
Punkt redukcyjny do butli dla max 12 szt. butli
4 szt. punktów poboru: 
-Molly Sputter, 
-ZNO Sputter, 
-CIGS-2 szt, 
-rura hydr. precyzyjna 28x1,5 mm, 
AISI 316L ok. 250 mb bez izolacji.</t>
  </si>
  <si>
    <t xml:space="preserve">Pozostałe instalacje: instalacja azotu - hala produkcyjna – węzeł sanitarny </t>
  </si>
  <si>
    <t>Pozostałe instalacje: instalacja ciepła technologicznego - hala produkcyjna – węzeł sanitarny</t>
  </si>
  <si>
    <t>XXVII</t>
  </si>
  <si>
    <t>Inst. ciepła technologicznego–1 kpl.(cz.1):
Orurowanie ze stali ocynkowanej o dł.1930mb oraz stali czarnej=260mb rurociągi izol. otulinami z wełny min. z folią alum.
Węzły zmieszania pompowego przy centralach-21 szt. z pompami i armat. regulacyjną.
Doprowadzenie ciepła wraz z węzłami podłączeniowymi.
Dostawa i montaż 11 szt. nagrzewnic wodnych.
Dostawa i montaż 10 szt. nagrzewnic elektycznych.
Dostawa i montaż 3 szt. destryfikatorów.</t>
  </si>
  <si>
    <t>XXVII.1</t>
  </si>
  <si>
    <t>XXVIII</t>
  </si>
  <si>
    <t>Obsługująca 6 źródeł strumieni o min. parametrach technicznych:
Cz.1-strumień procesowy 1A-ciecz:
Przepływ z urządzenia:
Max: 4,8 m3/h
Średni: 3,36 m3/h
Zanieczyszczenie:
CdS 0,1mmol/l
Tiomocznik 2,0mmol/l
NH3 20,0mmol/l</t>
  </si>
  <si>
    <t>Cz.2-strumień procesowy 1B-ciecz:
Przepływ z urządzenia:
Max:1 m3/h
Średni: 0,36 m3/h
Zanieczyszczenie:
Kadm 179 mg/l
Azot Kjeldahla 2100 mg/l
Azot ogólny jako N 2100 mg/l
Jony amonowe (NH4) 870 mg/l
Siarczany (SO4) 150 mg/l
Azot amonowy (NNH4) 676 mg/l</t>
  </si>
  <si>
    <t>Cz.3-strumień procesowy 1C-ciecz:
Przepływ z urządzenia:
Max:0,6 m3/h
Średni:0,4 m3/h
Zanieczyszczenie:
Płukanie po procesie, wartości zanieczyszczeń pomijalne ze względu na stopień rozcieńczenia.
Sumaryczny przepływ na oczyszczalnię dla strumieni 1A do 1C:
MAX przepływ na oczyszczalnię: 6,4 m3/h
Średni przepływ na oczyszczalnię: 4,12 m3/h
Średni dobowy przepływ na oczyszczalnię: 98,88 m3/h</t>
  </si>
  <si>
    <t>Cz.4-strumień procesowy 2-gaz:
Średni przepływ z urządzenia: 
1)7500m3/h
2)1400m3/h
3)1250m3/h
Średni przepływ na oczyszczalnie 10900 m3/h
Średni przepływ dobowy na oczyszczalnie 261600 m3/doba
Zanieczyszczenie:
max. 320 mg/m3 NH3</t>
  </si>
  <si>
    <t>Cz.5-strumień procesowy 3-ciecz:
Przepływ z urządzenia:
Max:2,98 m3/h
Średni:2,03 m3/h
Zanieczyszczenie:
Brudna woda demi bez zanieczyszczeń chemicznych z domieszką pyłu szklanego.
Po obróbce z możlwiością zrzutu do kanalizacji lub powtrónego użycia jej w procesie mycia.</t>
  </si>
  <si>
    <t>Cz.6-strumień procesowy 4-ciecz:
Przepływ z urządzenia:
Max:
1)Kurtyny wodne 0,12m3/h
2) Rząpie awaryjne 1,2m3/h
3)Rins Water CBD 2,24m3/h
Średni:
1)Kurtyny wodne  8m3/h
2) Rząpie awaryjne 0m3/h
3) Rins Water CBD 4,8m3/h
Przepływ na oczyszczalnie:
Max:3,56 m3/h
Średni:12,8 m3/h
Średni przepływ dobowy 85,44 m3/doba
Zanieczyszczenie:
Woda demi, śladowe ilości zanieczyszczeń chemicznych.
Metoda oczyszczania:
Brudna woda poddawana anlizie pH i zrzucnana do kanalizacji ogólnej.</t>
  </si>
  <si>
    <t>XXVIII.1</t>
  </si>
  <si>
    <t>XXIX</t>
  </si>
  <si>
    <t>Składająca się z instalacji:
Głównej wody technologicznej 
Podgrzanej wody technologicznej
Wody:
-do układu kotłowni oraz lodowej 
-zdemineralizowanej do procesów wstępnego mycia 
-do nawilży 
Instalacji rurowej w budynku SUW (PCV klejone).
Szafy zasilająco-sterującej.
Okablowania urządzeń w obrębie pomieszczenia SUW</t>
  </si>
  <si>
    <t>XXIX.1</t>
  </si>
  <si>
    <t>Podstawowe parametry:
-główna pętla wody technologicznej P1–przewodność wody 18 MΩ
-pętla podgrzanej wody technologicznej P2–przew. wody 18 MΩ
-pętla wody do układu nawilżania, kotłowni oraz wody lodowej P3
- pętla wody zmiękczonej do procesów wstępnego mycia P4</t>
  </si>
  <si>
    <t>Min. wydajność 8 m3/h, uzyskiwana z pojedynczego ciągu technologicznego.W przyp. zwiększonego zapotrzebowania na wodę oczyszczoną powinna istnieć możliwość załączenia drugiego ciągu i produkowanie diluatu przez dwa moduły EDI w ilości 16m3/h.</t>
  </si>
  <si>
    <t>XXX</t>
  </si>
  <si>
    <t>XXXI</t>
  </si>
  <si>
    <t>Podstawowe elementy składowe systemu:
Agregaty chłodn. wraz z osprzętem–1kpl.
Pompy obiegowe–1kpl.</t>
  </si>
  <si>
    <t xml:space="preserve">1.System produkcji chłodu WL-1(HVAC) 
Źr. chłodu-5szt. agregatów wody lodowej. Moc chłodnicza każdego: 811kW przy par. czynnika instalacyjnego 5/11°C (glikol etylenowy 35%) oraz temp. powietrza zewn. te=+35°C. Jednostki super wyciszone Lw=94dB(A) oraz z czynnikiem R513A o GWP=573. Agregaty wyposażone w moduły komunikacyjne BACnet, do komunikacji ze sterownikiem głównym systemu WL-1. </t>
  </si>
  <si>
    <t>2.System produkcji chłodu WL-2(TECH1 - 15/22°C) 
Źródło chłodu-3szt. agregatów wody lodowej. Moc chłodnicza każdego agregatu: 1109kW przy parametrach czynnika instalacyjnego 15/22°C (woda) oraz temperaturze powietrza zewnętrznego te=+35°C. Zastosowano jednostki wykonane w wersji specjalnej tj. super wyciszone Lw=94dB(A) oraz z czynnikiem R513A o GWP=573. Agregaty wyposażone w moduły komunikacyjne BACnet, do komunikacji ze sterownikiem głównym systemu WL -2. 
Dodatkowe źródło chłodu-2szt. chłodnic wentylatorowych, każda o mocy 1035kW przy parametrach czynnika instalacyjnego 15/22°C(woda) oraz temp. powietrza zewn. te=+9°C. W warunkach obliczeniowych, dodatkowe źr. pokrywają 70% całk. zapotrzebowania chłodu. Przy temperaturach powietrza zewnętrznego &lt; +9°C, moc tych źródeł będzie odpowiednio większa (możliwe uzyskanie 100% zapotrzebowania chłodu wg bilansu, przy niskich temperaturach zewnętrznych). Wyposażony w moduł kom. BACnet.</t>
  </si>
  <si>
    <t>XXXI.1</t>
  </si>
  <si>
    <t>3.System produkcji chłodu WL-3(TECH2 - 6/12°C) 
Źródło chłodu- 1 szt. agregatu wody lodowej. Moc chłodnicza agregatu: 35kW przy parametrach czynnika instalacyjnego 4/9°C (glikol etylenowy 35%) oraz temperaturze powietrza zewnętrznego te=+35°C. Czynnikiem pośredniczącym w urządzeniu jest R32 o GWP=675. Wyposażony w moduł komunikacyjny BACnet, do komunikacji ze sterownikiem głównym systemu WL-3.</t>
  </si>
  <si>
    <t>XXXII</t>
  </si>
  <si>
    <t>Centrale klimatyzacyjne wentylacji higienicznej: 
1.NWh1 i NWh2 
VN=23350m3/h, ΔPdysp = 380Pa 
VW=10000m3/h, ΔPdysp = 430Pa 
filtry powietrza 
-nawiewanego: M5, F7 i F9 
- wywiewanego: M5
glikolowy wymiennik ciepła n = ~85% 
chłodnica wodna (5/11°C, glikol etylenowy) Qch,max = 337,2kW
nagrzewnica wodna (70/50°C) Qn,max = 288,8kW 
nawilżacz adiabatyczny G = 182,8kg/h (przyrost wilgoci: 0,8 -&gt; 7,4g/kg) 
zabudowane tłumiki hałasu 
automatyka regulacyjna</t>
  </si>
  <si>
    <t xml:space="preserve">2.NWh3 
VN=23350m3/h, ΔPdysp = 380Pa 
VW=21790m3/h, ΔPdysp = 800Pa
filtry powietrza nawiewanego: M5, F7 i F9 
filtry powietrza wywiewanego: M5 
glikolowy wymiennik ciepła n = ~85% 
chłodnica wodna (5/11°C, glikol etylenowy) Qch,max = 337,2kW 
nagrzewnica wodna (70/50°C) Qn,max = 197,2kW
nawilżacz adiabatyczny G = 182,8kg/h (przyrost wilgoci: 0,8 -&gt; 7,4g/kg) 
zabudowane tłumiki hałasu 
automatyka regulacyjna </t>
  </si>
  <si>
    <t>XXXII.1</t>
  </si>
  <si>
    <t xml:space="preserve">Centrale klimatyzacyjne utrzymania mikroklimatu 
1.Strefa 1 - NWs1.1, NWs1.2 i NWs1.3 
VN=31633m3/h, ΔPdysp = 430Pa 
VW=31633m3/h, ΔPdysp = 350Pa 
filtry powietrza nawiewanego: M5 i F9 
filtry powietrza wywiewanego: M5 
komora mieszania o zakresie pracy 0÷100% powietrza świeżego 
chłodnica wodna (5/11°C, glikol etylenowy) Qch,max = 198,4kW (praca w okresie letnim) 
nagrzewnica wodna (70/50°C) Qn,max = 96,31kW (praca w okresie letnim) 
zabudowane tłumiki hałasu 
automatyka regulacyjna </t>
  </si>
  <si>
    <t xml:space="preserve">2.Strefa 2 - NWs2.1, NWs2.2 i NWs2.3 
VN=25966m3/h, ΔPdysp = 430Pa 
VW=25966m3/h, ΔPdysp = 350Pa 
filtry powietrza nawiewanego: M5 i F9 
filtry powietrza wywiewanego: M5 
komora mieszania o zakresie pracy 0÷100% powietrza świeżego 
chłodnica wodna (5/11°C, glikol etylenowy) Qch,max = 143,3kW (praca w okresie letnim) 
nagrzewnica wodna (70/50°C) Qn,max = 70,3kW (praca w okresie letnim) 
zabudowane tłumiki hałasu 
automatyka regulacyjna </t>
  </si>
  <si>
    <t xml:space="preserve">3.Strefa 3 - NWs3.1, NWs3.2 i NWs3.3 
VN=37333m3/h, ΔPdysp = 430Pa 
VW=37333m3/h, ΔPdysp = 350Pa
filtry powietrza nawiewanego: M5 i F9 
filtry powietrza wywiewanego: M5 
komora mieszania o zakresie pracy 0÷100% powietrza świeżego 
chłodnica wodna (5/11°C, glikol etylenowy) Qch,max = 206,0kW (praca w okresie letnim)
nagrzewnica wodna (70/50°C) Qn,max = 101,0kW (praca w okresie letnim) 
zabudowane tłumiki hałasu 
kompletna automatyka regulacyjna </t>
  </si>
  <si>
    <t xml:space="preserve">4.Strefa 4 - NWs4.1, NWs4.2, NWs4.3 i NWs4.4 
VN=31125m3/h, ΔPdysp = 430Pa 
VW=31125m3/h, ΔPdysp = 350Pa 
filtry powietrza nawiewanego: M5 i F9 
filtry powietrza wywiewanego: M5 
komora mieszania o zakresie pracy 0÷100% powietrza świeżego 
chłodnica wodna (5/11°C, glikol etylenowy) Qch,max = 195,2kW (praca w okresie letnim) • nagrzewnica wodna (70/50°C) Qn,max = 94,76kW (praca w okresie letnim) 
zabudowane tłumiki hałasu 
automatyka regulacyjna </t>
  </si>
  <si>
    <t>5.Strefa 5 - NWs5.1 i NWs5.2. 
VN=36000m3/h, ΔPdysp = 430Pa 
VW=36000m3/h, ΔPdysp = 350Pa 
filtry powietrza nawiewanego: M5 i F9 
filtry powietrza wywiewanego: M5 
komora mieszania o zakresie pracy 0÷100% powietrza świeżego 
chłodnica wodna (5/11°C, glikol etylenowy) Qch,max = 198,7kW (praca w okresie letnim) 
nagrzewnica wodna (70/50°C) Qn,max = 97,47kW (praca w okresie letnim) 
zabudowane tłumiki hałasu 
kompletna automatyka regulacyjna</t>
  </si>
  <si>
    <t>NWm1 Centrala wentylacyjna magazynu 
Vn=4500m3 /h, ΔPdysp=350Pa 
filtry powietrza nawiewanego: G4 i F7 
filtry powietrza wywiewanego: M5 
obrotowy wymiennik ciepła n=~88% 
nagrzewnica wodna (70/50°C) Qn,max=9,12kW (praca w okresie zimowym) 
zabudowane tłumiki hałasu 
kompletna automatyka regulacyjna</t>
  </si>
  <si>
    <t>NWrs1 Centrala wentylacyjna rozkroju szkła i magazynu pierwotnego 
Vn=3700m3 /h, ΔPdysp=350Pa 
filtry powietrza nawiewanego: G4 i F7 
filtry powietrza wywiewanego: M5 
obrotowy wymiennik ciepła n=~92% ·nagrzewnica wodna (70/50°C) Qn,max=7,37kW (praca w okresie zimowym) 
chłodnica freonowa (czynnik R35) Qch,max=26,52kW (praca w okresie letnim) 
zabudowane tłumiki hałasu 
kompletna automatyka regulacyjna</t>
  </si>
  <si>
    <t>Wentylatory:
-dachowe-12 szt.
- promieniowe -2 szt.
Montaż–1kpl.
Nr systemu/wentylatora2.Parametry techniczne3.Punkt pracy
Wt01, wentylator dachowy 2.Vp=1035m3/h,3.Pp=750Pa
Wt02, wentylator dachowy 2.Vp=3000m3/h,3.Pp=800Pa
Wt03, wentylator dachowy 2.Vp=180m3/h,3.Pp=750Pa
Wt04, wentylator dachowy 2.Vp=500m3/h,3.Pp=1015Pa
Wt05, wentylator dachowy 2.Vp=1260m3/h,3.Pp=400Pa
Wt06, wentylator dachowy 2.Vp=3000m3/h,3.Pp=960Pa
Wt07, wentylator dachowy 2.Vp=3000m3/h,3.Pp=960Pa
Wt08, wentylator dachowy 2.Vp=835m3/h,3.Pp=750Pa
Wt09, wentylator dachowy 2.Vp=1000m3/h,3.Pp=800Pa
Wt10, wentylator dachowy 2.Vp=4050m3/h,3.Pp=960Pa
Wt11, wentylator dachowy 2.Vp=640m3/h,3.Pp=850Pa
Wt12, wentylator promieniowy 2.Vp=1300m3/h,3.Pp=8800Pa
Wt13, 2.Vp=700m3/h,3.Pp=8800Pa
Wx01, 2.Vp=10570m3/h,3.Pp=800Pa</t>
  </si>
  <si>
    <t>XXXIII</t>
  </si>
  <si>
    <t>XXXIII.1</t>
  </si>
  <si>
    <t>Podstawowe elementy składowe:
Centrale wentylacyjne - 1kpl
Wentylatory i turbowenty - 1kpl
Sterowanie i okablowanie - 1kpl
Montaż–1kpl.</t>
  </si>
  <si>
    <t>Centrala wentylacyjna NSH1WSH1 – wentylacja pomieszczeń części socjalnej
VN=7125m3 /h, ΔPdysp ~500Pa 
VW=5090m3 /h, ΔPdysp ~500Pa 
filtr powietrza nawiewanego wstępny – klasa filtra Coarse 65% (G4) 
filtr powietrza nawiewanego dokładny – klasa filtra ePM1 50% (F7) 
filtr powietrza wywiewanego średnio dokładny - klasa filtra ePM10 60% (M5) 
obrotowy wymiennik ciepła 
nagrzewnica wodna - czynnik glikol etylenowy (65/45°C) Qn=28,7kW 
kompletna automatyka regulacyjna</t>
  </si>
  <si>
    <t>Centrala wentylacyjna NSH2WSH2:
VN=2675m3 /h, ΔPdysp ~400Pa 
VW=2150m3 /h, ΔPdysp ~400Pa 
filtr powietrza nawiewanego wstępny – klasa filtra Coarse 65% (G4) 
filtr powietrza nawiewanego dokładny – klasa filtra ePM1 50% (F7) 
filtr powietrza wywiewanego średnio dokładny - klasa filtra ePM10 60% (M5)
przeciwprądowy wymiennik ciepła 
nagrzewnica wodna - czynnik glikol etylenowy (65/45°C) Qn=20,48kW 
kompletna automatyka regulacyjna</t>
  </si>
  <si>
    <t>Centrala wentylacyjna NSH3WSH3:
VN=1645m3 /h, ΔPdysp ~300Pa 
VW=1645m3 /h, ΔPdysp ~300Pa 
filtr powietrza nawiewanego wstępny – klasa filtra Coarse 65% (G4) 
filtr powietrza nawiewanego dokładny – klasa filtra ePM1 50% (F7) 
filtr powietrza wywiewanego średnio dokładny - klasa filtra ePM10 60% (M5)
obrotowy wymiennik ciepła 
nagrzewnica wodna - czynnik glikol etylenowy (65/45°C) Qn=3,22kW
kompletna automatyka regulacyjna</t>
  </si>
  <si>
    <t>Wentylacja na potrzeby dygestoriów w pomieszczeniu Q&amp;A NSH6WSH6:
VN=2500m3 /h, ΔPdysp ~250Pa 
VW=2500m3 /h, ΔPdysp ~450Pa 
filtr powietrza nawiewanego wstępny – klasa filtra Coarse 65% (G4) 
filtr powietrza nawiewanego dokładny – klasa filtra ePM1 50% (F7) 
filtr powietrza wywiewanego średnio dokładny - klasa filtra ePM10 60% (M5)
przeciwprądowy wymiennik ciepła 
chłodnica freonowa kanałowa Qch=6,43kW 
nagrzewnica elektryczna kanałowa Qn=15,74kW 
kompletna automatyka regulacyjna</t>
  </si>
  <si>
    <t>Wentylacja pomieszczeń aneksu technologicznego NAH1WAH1:
VN=17940m3 /h, ΔPdysp ~500Pa 
VW=9650m3 /h, ΔPdysp ~500Pa 
filtr powietrza nawiewanego wstępny – klasa filtra Coarse 65% (G4) 
filtr powietrza nawiewanego dokładny – klasa filtra ePM1 50% (F7) 
filtr powietrza wywiewanego średnio dokładny - klasa filtra ePM10 60% (M5) 
glikolowy wymiennik ciepła 
nagrzewnica wodna - czynnik glikol etylenowy (70/50°C) Qn=145,5kW
kompletna automatyka regulacyjna</t>
  </si>
  <si>
    <t>XXXIV</t>
  </si>
  <si>
    <t>Podstawowe elementy składowe:
Klimatyzacja freonowa w hali produkcyjnej–1 kpl.:
Klimatyzacja freonowa w budynku aneksu technologicznego:
Klimatyzator kasetonowy monosplit-11 szt.
Klimatyzator ścienny monosplit-6 szt.
Agregat – 3 szt.</t>
  </si>
  <si>
    <t>XXXIV.1</t>
  </si>
  <si>
    <t>XXXV</t>
  </si>
  <si>
    <t>XXXV.1</t>
  </si>
  <si>
    <t>Podstawowe elementy składowe:
Sprężarki-3szt.  
Osuszacze-2szt.  
Filtry-5szt. 
Sterownik-1szt.  
Zbiornik sprężonego powietrza o pojemności 5m3-1 szt.
Montaż-1kpl.</t>
  </si>
  <si>
    <t>Parametry:
-kl.czystości 1.1.0 zgodnie z ISO 8573-1:2010 (cząstki stałe/wilgotność/zaolejenie)
-ujednolicone,ciśnienie powietrza przy każdym odbiorniku min. 6,5bar
Zapotrzebowanie całościowe dla hali produkcyjnej: Gśr = 26,0m3/min;Gmax = 44,7m3/min.
Min. wyposażenie sprężarkowni: układ sprężarek,osuszacz powietrza,zbiornik wyrównawczy,filtracja powietrza. 
Wymagane: 
-sprężarki bezolejowe
-odzysk ciepła ze sprężarek
Automatyzacja oraz monitoring parametrów pracy,komunikacja z systemem BMS.</t>
  </si>
  <si>
    <t xml:space="preserve">Agregat prądotwórczy w obudowie wyciszonej przystosowany do pracy ciągłej i awaryjnej po zaniku zasilania podstawowego. 
Min. parametry techn.:
Napięcie wyj. 400/230V, 50Hz.
Moc awaryjna 275kVA (220kW). 
Moc ciągła 250kVA (200kW). 
Stabilność napięcia: 0,5%.
Tolerancja częstotl. 0,25%. 
Prąd ciągły 360A.
Wyposażony w zbiornik o pojemności 650l zainstalowany w ramie agregatu. 
Czas pracy przy znamionowym obciążeniu 10-12h. 
Posiadający znak CE.
Wyposażony w panel kontroli ze sterowaniem mikroprocesorowym. </t>
  </si>
  <si>
    <t>Sieć LAN:routery,przełączniki,infrastruktura aktywna,okablowanie miedziane oraz światłowodowe. 
Min. parametry techniczne:
4xprzełączniki DC (Data Serwer) z serii Nexus 48x1/10/25G; 6x40/100G
2xprzełącznik COR 2x48 port 1/10/25G SFP;4x40/100G
2xrouter brzegowy do agregacji łączy internetowych 200M(Aggr,400M)
2xFirewall wraz z oprogramowaniem do antyvirus oraz filtrowaniem URL
Zestaw przełączników LAN 48 port PoE lub 24port PoE
Klaster kontrolerów sieci WiFi
46szt. punktów dostępowych sieci WiFi 6</t>
  </si>
  <si>
    <t>Suwnica o udźwgiu 5t, sterowanie radiowe – konstrukcja: belki podsuwnicowe w układzie
jednoprzęsłowym</t>
  </si>
  <si>
    <t>Suwnica o udźwgiu 10t, sterowanie radiowe - konstrukcja: belki podsuwnicowe w układzie
jednoprzęsłowym</t>
  </si>
  <si>
    <t>Warstwa wykończeniowa oraz impregnat</t>
  </si>
  <si>
    <t>Wyłaz dachowy 90x90cm</t>
  </si>
  <si>
    <t>Klapa oddymiająco wentylacyjna 120x120cm  wraz z systemem oddymiania klatki schodowej</t>
  </si>
  <si>
    <t>Brama wewnętrzna EI30 KP1, min. 400x325cm</t>
  </si>
  <si>
    <t>Brama wewnętrzna EI30 KP2, min. 500x350cm</t>
  </si>
  <si>
    <t>Brama zewnętrzna Bz1.1, min. 525x525cm</t>
  </si>
  <si>
    <t>Brama zewętrzna Bz1.2, min. 525x525cm każda</t>
  </si>
  <si>
    <t>Brama zewnętrzna Bz2, min. 300x325cm</t>
  </si>
  <si>
    <t>Brama wewnętrzna B3.2, min. 300x500cm każda</t>
  </si>
  <si>
    <t>Brama wewnętrzna B3.1, min. 300x500cm każda</t>
  </si>
  <si>
    <t>Brama wewnętrzna B2, min.500x350cm</t>
  </si>
  <si>
    <t>Brama wewnętrzna B1, min. 400x300cm</t>
  </si>
  <si>
    <t>Brama wewnętrzna B5, min. 425x400cm</t>
  </si>
  <si>
    <t>Brama wewnętrzna B4, min. 250x400cm każda</t>
  </si>
  <si>
    <t>Brama dokowa, min. 200x250cm każda</t>
  </si>
  <si>
    <t>Sufity podwieszane 60x60 do pom. mokrych</t>
  </si>
  <si>
    <t>Ścianka G-K zwykła</t>
  </si>
  <si>
    <t>Ścianka G-K EI30</t>
  </si>
  <si>
    <t>Płytki dywanowe</t>
  </si>
  <si>
    <t>Winda w budynku socjalnym, drzwi w stali nierdzewnej, o wymiarach min. 110x140 cm,
przeznaczona do przewozu osób niepełnosprawnych – urządzenie, instalacja, maszynownia,
odbiór UDT</t>
  </si>
  <si>
    <t>Winda w budynku aneks technologiczny, drzwi w stali nierdzewnej, towarowa
przystosowana do przewozu paleto-pojemników, wymiary min. 220x340 cm, udźwig min. 2,5t – urządzenie, instalacja, maszynownia, odbiór UDT</t>
  </si>
  <si>
    <t>Zakres instalacji wody lodowej na potrzeby HVAC dla hali produkcyjnej - rurociągi ze stali
czarnej, spawane</t>
  </si>
  <si>
    <t>Zakres instalacji wody lodowe na potrzeby technologiczne - rurociągi ze stali nierdzewnej
AISI 304, spawane</t>
  </si>
  <si>
    <t>Osprzęt - armatura:
Zakres instalacji wody lodowe na potrzeby HVAC dla hali produkcyjnej.
-przy centralach węzły chłodu
-armatura: zawory odcinające , zawory zwrotne, filtry mosiężne lub żeliwne - ilości zaworów
wg otrzymanych schematów,
Zakres instalacji wody lodowej na potrzeby technologiczne:
-zawory odcinające, filtry , zawory zwrotne - nierdzewne,
-przepustnice nierdzewne,
-ilości zaworów wg otrzymanych schematów,</t>
  </si>
  <si>
    <t>Osprzęt: - armatura regulacyjna;
Zakres instalacji wody lodowe na potrzeby HVAC dla hali produkcyjnej.
-przy centralach węzły chłodu
-armatura-ilości zaworów wg otrzymanych schematów,
Zakres instalacji wody lodowe na potrzeby technologiczne:
-armatura: zawory odcinające, filtry , zawory zwrotne - nierdzewne, przepustnice
nierdzewne - ilości zaworów wg otrzymanych schematów,</t>
  </si>
  <si>
    <t>Instalacja:
Instalacja ze stali czarnej, spawanej, malowanej o długości min. 30mb - zasilanie kotłów
gazowych.</t>
  </si>
  <si>
    <t>Osprzęt: - armatura: mosiężna do gazu DN 50 - 5 kpl</t>
  </si>
  <si>
    <t>Urządzenia: - gazomierz rotorowy G65 Q=100m3/h ITRON + nadajnik impulsów 1 szt.</t>
  </si>
  <si>
    <t>Urządzenia: - system detekcji metanu– 1 kpl.: zawór mag DN 50 wraz okablowaniem oraz
czujnikami</t>
  </si>
  <si>
    <t>III.1.1</t>
  </si>
  <si>
    <t>III.1.2</t>
  </si>
  <si>
    <t>wykonana z rur stalowych, ocynkowanych, łączonych przez zaciskanie</t>
  </si>
  <si>
    <t>Instalacja:</t>
  </si>
  <si>
    <t>wykonana z rur z tworzywa, typu PERT-Al.-PERT</t>
  </si>
  <si>
    <t>Materiały izolacyjne:
-izolacja na rurociągach wykonana z wełny mineralnej - dla rur ułożonych w pionach i
przestrzeni sufitowej
-izolacja z otuliny dla rur ułożonych w posadzce lub w bruzdach ściennych.</t>
  </si>
  <si>
    <t>zawory odcinające</t>
  </si>
  <si>
    <t>armatura odpowietrzająca</t>
  </si>
  <si>
    <t>armatura spustowa</t>
  </si>
  <si>
    <t>III.4.1</t>
  </si>
  <si>
    <t>III.4.2</t>
  </si>
  <si>
    <t>III.4.3</t>
  </si>
  <si>
    <t>Osprzęt: armatura:</t>
  </si>
  <si>
    <t>Urządzenia: - grzejniki płytowe</t>
  </si>
  <si>
    <t>Instalacja - orurowanie ze stali ocynkowanej, o łącznej długości min. 310mb, w celu zasilania 4 central wentylacyjnych - 3 w budynku socjalnym, 1 w budynku technicznym.</t>
  </si>
  <si>
    <t>Materiały izolacyjne:
-rurociągi izolowane otulinami z wełny mineralnej z folią aluminiową,
-na dachu rury w płaszczu z blachy stalowej, ocynkowanej,
-kabel grzejny na dachu - 3 kpl.</t>
  </si>
  <si>
    <t>IV.4.1</t>
  </si>
  <si>
    <t>zawór odcinający</t>
  </si>
  <si>
    <t>szafka ochronna</t>
  </si>
  <si>
    <t>filtr</t>
  </si>
  <si>
    <t>zawór odpowietrzający</t>
  </si>
  <si>
    <t>zawór kulowy ze złączka do węża</t>
  </si>
  <si>
    <t>manometr</t>
  </si>
  <si>
    <t>termometr</t>
  </si>
  <si>
    <t>filtry</t>
  </si>
  <si>
    <t>zawór kulowy ze złaczką do węża</t>
  </si>
  <si>
    <t>IV.4.2</t>
  </si>
  <si>
    <t>IV.4.3</t>
  </si>
  <si>
    <t>IV.4.4</t>
  </si>
  <si>
    <t>IV.4.5</t>
  </si>
  <si>
    <t>IV.4.6</t>
  </si>
  <si>
    <t>IV.4.7</t>
  </si>
  <si>
    <t>IV.4.8</t>
  </si>
  <si>
    <t>IV.4.9</t>
  </si>
  <si>
    <t>IV.4.10</t>
  </si>
  <si>
    <t>IV.4.11</t>
  </si>
  <si>
    <t>IV.4.12</t>
  </si>
  <si>
    <t>IV.4.13</t>
  </si>
  <si>
    <t>IV.4.14</t>
  </si>
  <si>
    <t>IV.4.15</t>
  </si>
  <si>
    <t>IV.4.16</t>
  </si>
  <si>
    <t>IV.4.17</t>
  </si>
  <si>
    <t>IV.4.18</t>
  </si>
  <si>
    <t>IV.4.19</t>
  </si>
  <si>
    <t>IV.5.1</t>
  </si>
  <si>
    <t>zawór równoważący dn25</t>
  </si>
  <si>
    <t>zawór trójdrogowy z siłownikiem</t>
  </si>
  <si>
    <t>zawór trójdrogowy z siłownikiem napęd elektromotoryczny 24V, 0-10V/0-20mA/2P/3PDN 65</t>
  </si>
  <si>
    <t>zawór równoważący</t>
  </si>
  <si>
    <t>IV.5.2</t>
  </si>
  <si>
    <t>IV.5.3</t>
  </si>
  <si>
    <t>IV.5.4</t>
  </si>
  <si>
    <t>IV.5.5</t>
  </si>
  <si>
    <t>IV.5.6</t>
  </si>
  <si>
    <t>pompa obiegowa: NSH1 ,NSH2, NSH3</t>
  </si>
  <si>
    <t>pompa obiegowa</t>
  </si>
  <si>
    <t>pompa obiegowa NAH1WAH</t>
  </si>
  <si>
    <t>IV.6.1</t>
  </si>
  <si>
    <t>IV.6.2</t>
  </si>
  <si>
    <t>IV.6.3</t>
  </si>
  <si>
    <t>Instalacja:
-instalacja rurowa w kotłowni: ze stali czarnej ze szwem wraz z izolacją z wełny mineralnej z
folią aluminiową o łącznej długości min.228m
-komplet instalacji i armatury w węźle w budynku socjalnym: rurociągi min. 140m</t>
  </si>
  <si>
    <t>Materiały izolacyjne
-izolacja z wełny mineralnej z folią aluminiową</t>
  </si>
  <si>
    <t>Osprzęt: - armatura:
-armatura wg zestawienia z projektu
-przepustnice międzykołnierzowe
-armatura regulacyjna mosiężna
-ciepłomierze</t>
  </si>
  <si>
    <t>Urządzenia: - 2 szt. podgrzewaczy wody min. 700l i zasobniki</t>
  </si>
  <si>
    <t>Systemy spalinowe:
-kominy w systemie kaskadowym o wysokości 16m i średnicach odpowiednio: 350/450 i
300/400 wraz z neutralizatorem kondensatu oraz dozownikiem inhibitora korozji</t>
  </si>
  <si>
    <t>Instalacja -wykonana z rur PE-HD o średnicach fi od 40 do fi 200.</t>
  </si>
  <si>
    <t>Materiały izolacyjne:
-rurociągi w izolacji kauczukowej o grubości 13mm,
-izolacja bez twardych płaszczy.</t>
  </si>
  <si>
    <t>Uruchomienia - próba szczelności instalacji wodociągowych, sprawdzenie wydajności
hydrantów</t>
  </si>
  <si>
    <t>Instalacja przeciwpożarowa: hydranty</t>
  </si>
  <si>
    <t>Urządzenia: hydranty</t>
  </si>
  <si>
    <t>kanały i kształtki chemoodporne dla układu WSH7</t>
  </si>
  <si>
    <t>kanały prostokątne, z blachy stalowej ocynkowanej w klasie szczelności B</t>
  </si>
  <si>
    <t>kanały spiro z blachy stalowej ocynkowanej w klasie szczelności B</t>
  </si>
  <si>
    <t>VIII.1.1</t>
  </si>
  <si>
    <t>VIII.1.2</t>
  </si>
  <si>
    <t>VIII.1.3</t>
  </si>
  <si>
    <t>VIII.2.1</t>
  </si>
  <si>
    <t>izolacja z wełny mineralnej o grubosciach 50 mm na dachu</t>
  </si>
  <si>
    <t>izolacja z wełny mineralnej o grubosciach 80 mm na dachu</t>
  </si>
  <si>
    <t>płaszcz z blachy stalowej, ocynkowanej na kanałach prowadzonych na dachu, płaszcz z blachy aluminiowej dla kanałów prowadzonych w pom. oczyszczalni ścieków</t>
  </si>
  <si>
    <t>VIII.2.2</t>
  </si>
  <si>
    <t>VIII.2.3</t>
  </si>
  <si>
    <t>Osprzęt: kratki wentylacyjne</t>
  </si>
  <si>
    <t>Osprzęt: zawory wentylacyjne</t>
  </si>
  <si>
    <t>Osprzęt: anemostaty</t>
  </si>
  <si>
    <t>Osprzęt: klapy przeciwpożarowe</t>
  </si>
  <si>
    <t>Osprzęt: przepustnice jednopłaszczyznowe, okrągłe</t>
  </si>
  <si>
    <t>VIII.11</t>
  </si>
  <si>
    <t>Instalacja z rur PVC podposadzkowych o sumarycznej długości min. 580mb</t>
  </si>
  <si>
    <t>wpusty higieniczne</t>
  </si>
  <si>
    <t>wpusty podłogowe z wkładem ppoż</t>
  </si>
  <si>
    <t>wpusty podłogowe z zamknięciem i wkładem ppoż</t>
  </si>
  <si>
    <t>X.4.1</t>
  </si>
  <si>
    <t>X.4.2</t>
  </si>
  <si>
    <t>X.4.3</t>
  </si>
  <si>
    <t>Uruchomienia: testy i odbiory instalacji kanalizacji sanitarnej min. 473m</t>
  </si>
  <si>
    <t>t</t>
  </si>
  <si>
    <t xml:space="preserve">Instalacja: zakres stanowią układy wody bytoewj oraz wody procesowej, w tym układy wody: </t>
  </si>
  <si>
    <t>woda bytowa: rurociagi z PERT-AL-PERT o długościach min. 1270mb w izolacji z pianki
poliolefteinowej o grubości 13mm wraz z armaturą wg schematu,</t>
  </si>
  <si>
    <t>CL-1 - rurociagi z PE-HD o długościach min. 100mb w izolacji z pianki poliolefteinowej o grubości 13mm wraz z armaturą wg schematu,</t>
  </si>
  <si>
    <t>CL-2 - rurociagi z PP stabi o długościach min. 960mb w izolacji z pianki poliolefteinowej o grubości 30mm wraz z armaturą wg schematu, w tym reduktorami ciśnienia 22 szt. oraz zaworami membranowymi 24 szt.,</t>
  </si>
  <si>
    <t>CL-3 oraz CL-5 - rurociagi z PP stabi o długościach min. 600mb w izolacji z pianki kauczukowej o grubości 19mm wraz z armaturą wg schematu,</t>
  </si>
  <si>
    <t>CL-4 - rurociagi z PP stabi o długościach min. 280mb w izolacji z pianki poliolefteinowej o grubości 13mm wraz z armaturą wg schematu</t>
  </si>
  <si>
    <t>zestawy hydroforowe</t>
  </si>
  <si>
    <t>Izolacje bez twardych płaszczy</t>
  </si>
  <si>
    <t>XII.1.1</t>
  </si>
  <si>
    <t>XII.1.2</t>
  </si>
  <si>
    <t>XII.1.3</t>
  </si>
  <si>
    <t>XII.1.4</t>
  </si>
  <si>
    <t>XII.1.5</t>
  </si>
  <si>
    <t>XII.1.6</t>
  </si>
  <si>
    <t>XII.1.7</t>
  </si>
  <si>
    <t>XII.2.1</t>
  </si>
  <si>
    <t>Izolacja rurociągów PP-H śr.16 mm przeciwroszeniowa o gr. 10 mm</t>
  </si>
  <si>
    <t>Izolacja rurociągów PP-H śr. 20 mm przeciwroszeniowa o gr. 10 mm</t>
  </si>
  <si>
    <t>Izolacja rurociągów PP-H śr. 25 mm przeciwroszeniowa o gr. 10 mm</t>
  </si>
  <si>
    <t xml:space="preserve">Izolacja rurociągów PP-H śr. 32 mm przeciwroszeniowa o gr. 10 mm </t>
  </si>
  <si>
    <t xml:space="preserve">Izolacja rurociągów PP-H  śr. 40 mm przeciwroszeniowa o gr. 10 mm </t>
  </si>
  <si>
    <t>Izolacja rurociągów PP-H śr. 50 mm przeciwroszeniowa o gr. 10 mm</t>
  </si>
  <si>
    <t>Izolacja rurociągów PP-H śr. 63 mm przeciwroszeniowa o gr. 10 mm</t>
  </si>
  <si>
    <t>Izolacja rurociągów PP-H śr. 90 mm przeciwroszeniowa o gr. 10 mm</t>
  </si>
  <si>
    <t>Izolacja rurociągów PP-H śr.16 mm o gr. 6 mm</t>
  </si>
  <si>
    <t>Izolacja rurociągów PP-H śr.63 mm o gr. 6 mm</t>
  </si>
  <si>
    <t>Izolacja rurociągów PP-H śr.16 mm o gr. 40 mm</t>
  </si>
  <si>
    <t>Izolacja rurociągów PP-H śr.20 mm o gr. 40 mm</t>
  </si>
  <si>
    <t>Izolacja rurociągów PP-H śr.32 mm o gr. 40 mm</t>
  </si>
  <si>
    <t>Izolacja rurociągów PP-H śr.40 mm o gr. 40 mm</t>
  </si>
  <si>
    <t>Izolacja rurociągów PP-H śr.90 mm o gr. 40 mm</t>
  </si>
  <si>
    <t>Izolacja rurociągów PP-H śr.110 mm o gr. 40 mm</t>
  </si>
  <si>
    <t>Izolacja rurociągów PVC-U śr.110 mm o gr. 40 mm</t>
  </si>
  <si>
    <t>XII.2.2</t>
  </si>
  <si>
    <t>XII.2.3</t>
  </si>
  <si>
    <t>XII.2.4</t>
  </si>
  <si>
    <t>XII.2.5</t>
  </si>
  <si>
    <t>XII.2.6</t>
  </si>
  <si>
    <t>XII.2.7</t>
  </si>
  <si>
    <t>XII.2.8</t>
  </si>
  <si>
    <t>XII.2.9</t>
  </si>
  <si>
    <t>XII.2.10</t>
  </si>
  <si>
    <t>XII.2.11</t>
  </si>
  <si>
    <t>XII.2.12</t>
  </si>
  <si>
    <t>XII.2.13</t>
  </si>
  <si>
    <t>XII.2.14</t>
  </si>
  <si>
    <t>XII.2.15</t>
  </si>
  <si>
    <t>XII.2.16</t>
  </si>
  <si>
    <t>XII.2.17</t>
  </si>
  <si>
    <t>wodomierz jednostrumieniowy suchobieżny typu JS 80</t>
  </si>
  <si>
    <t>Wodomierz jednostrumieniowy suchobieżny  typu JS 10 DN32</t>
  </si>
  <si>
    <t>XII.6.1</t>
  </si>
  <si>
    <t>XII.6.2</t>
  </si>
  <si>
    <t>Zabezpieczenia pppoż. - przepusty instalacyjne o średnicy powyżej 4cm w stropach i
ścianach oddzielenia pożarowego w klasie odporności ogniowej (EI) tych elementów.
Przejścia przewodów przez ww. przegrody budowlane (ściany, stropy, itp.) wypełnione
materiałami niepalnymi i plastycznymi zgodnie z rozwiązaniami systemowymi dostępnymi na
rynku</t>
  </si>
  <si>
    <t>Instalacja systemu ciśnieniowego: rury PE, wpusty - min. 6 szt.</t>
  </si>
  <si>
    <t>Instalacja: Kanały wnetylacyjne prostokątne i okrągłe 600m2, zawieszenie do kanałów wentylacyjnych 600m2</t>
  </si>
  <si>
    <t>Osprzęt: - elementy dachowe i ścienne: czerpnia wyrzutnia dachowa</t>
  </si>
  <si>
    <t>Osprzęt: - przepustnice i regulatory przepływu: przepustnica soczewkowa fi315</t>
  </si>
  <si>
    <t>baterie umywalkowe</t>
  </si>
  <si>
    <t>baterie zlewozmywakowe</t>
  </si>
  <si>
    <t>bateria natryskowa</t>
  </si>
  <si>
    <t>zawór czerpalny</t>
  </si>
  <si>
    <t>miska ustępowa zawieszana z deską sedesową, przyciskiem</t>
  </si>
  <si>
    <t>miska ustępowa dla niepełnosprawnych z deską sedesową, przyciskiem</t>
  </si>
  <si>
    <t>pisuar z zaworem spłukującym</t>
  </si>
  <si>
    <t>umywalki pojedyncze porcelanowe z syfonem</t>
  </si>
  <si>
    <t>umywalka dla niepełnosprawnych z syfonem</t>
  </si>
  <si>
    <t>natrysk z brodzikiem</t>
  </si>
  <si>
    <t>zlewozmywaki dwukomorowe z syfonem</t>
  </si>
  <si>
    <t>oczomyjka</t>
  </si>
  <si>
    <t>elementy montażowe do miski ustępowej montowane na ścianie</t>
  </si>
  <si>
    <t>elementy montażowe do miski ustępowej dla niepelnosprawnych z pochwytami</t>
  </si>
  <si>
    <t>elementy montażowe do pisuaru montowane na ścianie</t>
  </si>
  <si>
    <t>wlementy montażowe do umywalek montowane na ścianie</t>
  </si>
  <si>
    <t>elementy montażowe do umywalek dla niepełnosprawnych montowane na ścianie</t>
  </si>
  <si>
    <t>elementy montażowe do pochwytów przy umywalce NPS</t>
  </si>
  <si>
    <t>XXI.1.1</t>
  </si>
  <si>
    <t>XXI.1.2</t>
  </si>
  <si>
    <t>XXI.1.3</t>
  </si>
  <si>
    <t>XXI.1.4</t>
  </si>
  <si>
    <t>rurociągi kanalizacyjne niskoszumowe o śr. 110 mm</t>
  </si>
  <si>
    <t>rurociągi kanalizacyjne niskoszumowe o śr. 75 mm</t>
  </si>
  <si>
    <t>rurociągi kanalizacyjne niskoszumowe o śr. 50 mm</t>
  </si>
  <si>
    <t>rurociągi kanalizacyjne niskoszumowe o śr. 40 mm</t>
  </si>
  <si>
    <t>rury wywiewne z PVC o śr. 110 mm</t>
  </si>
  <si>
    <t>czyszczaki z PVC kanalizacyjne o śr. 110 mm</t>
  </si>
  <si>
    <t>zawór odpowietrzająco-napowietrzający</t>
  </si>
  <si>
    <t>XXI.2.1</t>
  </si>
  <si>
    <t>XXI.2.2</t>
  </si>
  <si>
    <t>XXI.2.3</t>
  </si>
  <si>
    <t>Odpływy punktowe - wpusty higieniczne</t>
  </si>
  <si>
    <t>kanały z rur PVC-U do kanalizacji zewnętrznej o śr. zewn. 160 mm</t>
  </si>
  <si>
    <t>kanały z rur PVC-U do kanalizacji zewnętrznej o śr. zewn. 110 mm</t>
  </si>
  <si>
    <t>XXII.1.1</t>
  </si>
  <si>
    <t>XXII.1.2</t>
  </si>
  <si>
    <t>studnia - wpust z odpływem bocznym DN150 syfonem i osadnikiem</t>
  </si>
  <si>
    <t>rewizja w posadzce</t>
  </si>
  <si>
    <t>XXII.2.1</t>
  </si>
  <si>
    <t>XXII.2.2</t>
  </si>
  <si>
    <t>Uruchomienia - testy i odbiory instalacji kanalizacji sanitarnej 64m</t>
  </si>
  <si>
    <t>Rurociągi z tworzyw sztucznych wielowarstwowe PERT / Al / PERT o śr. 16x2,0 mm</t>
  </si>
  <si>
    <t>Rurociągi z tworzyw sztucznych wielowarstwowe PERT / Al / PERT o śr. 20x2,25 mm</t>
  </si>
  <si>
    <t>Rurociągi z tworzyw sztucznych wielowarstwowe PERT / Al / PERT o śr. 25x2,5 mm</t>
  </si>
  <si>
    <t>Rurociągi z tworzyw sztucznych wielowarstwowe PERT / Al / PERT o śr. 32x3,0 mm</t>
  </si>
  <si>
    <t>Rurociągi z tworzyw sztucznych wielowarstwowe PERT / Al / PERT o śr. 40 mm</t>
  </si>
  <si>
    <t>Rurociągi z tworzyw sztucznych wielowarstwowe PERT / Al / PERT o śr. 50 mm</t>
  </si>
  <si>
    <t>Rurociągi z tworzyw sztucznych wielowarstwowe PERT / Al / PERT o śr. 63 mm</t>
  </si>
  <si>
    <t>Rurociągi stalowe typu S nierdzewne 64x2,0 mm</t>
  </si>
  <si>
    <t>XXIII.1.1</t>
  </si>
  <si>
    <t>XXIII.1.2</t>
  </si>
  <si>
    <t>Izolacja rurociągów PERT / Al. /PERT śr.od 16 mm do 63mm przeciwroszeniowa o gr. 10 mm</t>
  </si>
  <si>
    <t>XXIII.2.1</t>
  </si>
  <si>
    <t>Izolacja rurociągów PERT / Al. /PERT śr.16 mm do 32 mm o gr. 20 mm</t>
  </si>
  <si>
    <t>Izolacja rurociągów PERT / Al. /PERT śr.40 mm o gr. 25 mm</t>
  </si>
  <si>
    <t>Izolacja rurociągów PERT / Al. /PERT śr.50 mm o gr. 25 mm</t>
  </si>
  <si>
    <t>Izolacja rurociągów stalowych śr. 64x2,0 mm przeciwroszeniowa o gr. 10 mm</t>
  </si>
  <si>
    <t>XXIII.2.2</t>
  </si>
  <si>
    <t>Zawory czerpalne z tworzyw sztucznych o śr. nominalnej 15 mm do WC</t>
  </si>
  <si>
    <t>Zawory czerpalne z tworzyw sztucznych o śr. nominalnej 15 mm z perlatorem z.w.</t>
  </si>
  <si>
    <t>Zawory czerpalne z tworzyw sztucznych ze złączką do węża o śr. nominalnej 15 mm - zawór spłukujący</t>
  </si>
  <si>
    <t>Zawór termostatyczny MTCV</t>
  </si>
  <si>
    <t>Termostatyczny zawór mieszający</t>
  </si>
  <si>
    <t>Zawory odcinające instalacji wodociągowych z rur z tworzyw sztucznych o śr. nominalnej 16 mm</t>
  </si>
  <si>
    <t xml:space="preserve">Zawory odcinające instalacji wodociągowych z rur z tworzyw sztucznych o śr. nominalnej 32 mm </t>
  </si>
  <si>
    <t>Zawory odcinające instalacji wodociągowych z rur z tworzyw sztucznych o śr. nominalnej 40 mm</t>
  </si>
  <si>
    <t>Zawory odcinające instalacji wodociągowych z rur z tworzyw sztucznych o śr. nominalnej 50 mm</t>
  </si>
  <si>
    <t>Filtr wody z płukaniem wstecznym DN50</t>
  </si>
  <si>
    <t>Zawory zwrotne antyskażeniowe typ BABM DN50</t>
  </si>
  <si>
    <t>zawór antyskażeniowy HA216 do zaworu czerpalnego</t>
  </si>
  <si>
    <t>zawór zwrotny</t>
  </si>
  <si>
    <t>zawór bezpieczeństwa</t>
  </si>
  <si>
    <t>moduł odcięcia instalacji bytowej DN50</t>
  </si>
  <si>
    <t>układ pomiarowy + przepływomierz</t>
  </si>
  <si>
    <t>zestaw hydroforowy</t>
  </si>
  <si>
    <t>naczynie wzbiorcze DT200</t>
  </si>
  <si>
    <t>Pompa cyrkulacyjna bezdławnicowa elektroniczna</t>
  </si>
  <si>
    <t>Osprzęt: - podgrzewacze wody elektryczne</t>
  </si>
  <si>
    <t>Urządzenia: wodomierz wielostrumieniowy suchobieżny typu JS o śr. nominalnej 40 mm</t>
  </si>
  <si>
    <t>Instalacja sprężonego powietrza–1 kpl.:
Wykonana z rurociągów aluminiowych, łączonych przez zaciskanie. Łączna długość 2204mb. Podłączenie instal. do maszyn za pomocą szybkozłączek (111szt.), i /ub zaworów odcinających (194 szt.). 
Wykonanie instalacji wentylacyjnej w pomieszczeniu sprężarkowni wraz z żaluzjami ściennymi oraz przepustnicami o wymiarach 1200x2000mmm i kanałami z blachy stalowej, ocynkowanej.</t>
  </si>
  <si>
    <t>Drabinka DUP500H60/3N</t>
  </si>
  <si>
    <t>Drabinka DUP600H60/3N</t>
  </si>
  <si>
    <t>Korytko KCJ/KCOJ100H60/3</t>
  </si>
  <si>
    <t>Korytko KCL/KCOL 200H60/3</t>
  </si>
  <si>
    <t xml:space="preserve">Korytko KCL/KCOL100H60/3 </t>
  </si>
  <si>
    <t>Korytko KCL/KCOL200H60/3</t>
  </si>
  <si>
    <t>Korytko KCL/KCOL300H60/3</t>
  </si>
  <si>
    <t>Korytko KCJ/KCOJ400H60/3</t>
  </si>
  <si>
    <t>Korytko KCJ600H60/3</t>
  </si>
  <si>
    <t>Korytko KCL/KCOL100H60/3</t>
  </si>
  <si>
    <t>Konstrukcje wsporcze pod szynoprzewody wraz z elementami montażowymi i zawiesiami</t>
  </si>
  <si>
    <t>Drabinka DUP/DUOP400H60/3N</t>
  </si>
  <si>
    <t>I.1.9</t>
  </si>
  <si>
    <t>I.1.10</t>
  </si>
  <si>
    <t>I.1.11</t>
  </si>
  <si>
    <t>I.1.12</t>
  </si>
  <si>
    <t>I.1.13</t>
  </si>
  <si>
    <t>Montaż konstrukcji dla tras kablowych: korytkoKCL/KCOL200H60/3</t>
  </si>
  <si>
    <t>YDY 3x2,5</t>
  </si>
  <si>
    <t>YDY 3x4</t>
  </si>
  <si>
    <t>YDY 5x4</t>
  </si>
  <si>
    <t>YDYżo 3x1,5</t>
  </si>
  <si>
    <t>YKYżo 3x1,5</t>
  </si>
  <si>
    <t>YKYżo 3x2,5</t>
  </si>
  <si>
    <t>YKYżo 3x4</t>
  </si>
  <si>
    <t>YKYżo 5x10</t>
  </si>
  <si>
    <t>YKYżo 5x16</t>
  </si>
  <si>
    <t>YKYżo 5x2,5</t>
  </si>
  <si>
    <t>YKYżo 5x4</t>
  </si>
  <si>
    <t>YKYżo 5x6</t>
  </si>
  <si>
    <t>YKYżo5x2,5</t>
  </si>
  <si>
    <t>I.14.1</t>
  </si>
  <si>
    <t>I.14.2</t>
  </si>
  <si>
    <t>I.14.3</t>
  </si>
  <si>
    <t>I.14.4</t>
  </si>
  <si>
    <t>I.14.5</t>
  </si>
  <si>
    <t>I.14.6</t>
  </si>
  <si>
    <t>I.14.7</t>
  </si>
  <si>
    <t>I.14.8</t>
  </si>
  <si>
    <t>I.14.9</t>
  </si>
  <si>
    <t>I.14.10</t>
  </si>
  <si>
    <t>I.14.11</t>
  </si>
  <si>
    <t>I.14.12</t>
  </si>
  <si>
    <t>I.14.13</t>
  </si>
  <si>
    <t>YDYżo 3x2,5</t>
  </si>
  <si>
    <t>YKYżo 3x6</t>
  </si>
  <si>
    <t>I.15.1</t>
  </si>
  <si>
    <t>I.15.2</t>
  </si>
  <si>
    <t>I.15.3</t>
  </si>
  <si>
    <t>I.15.4</t>
  </si>
  <si>
    <t>I.15.5</t>
  </si>
  <si>
    <t>I.15.6</t>
  </si>
  <si>
    <t>I.15.7</t>
  </si>
  <si>
    <t>RO.1</t>
  </si>
  <si>
    <t>RO.2</t>
  </si>
  <si>
    <t>RO.3</t>
  </si>
  <si>
    <t>RO.4</t>
  </si>
  <si>
    <t>RO.5</t>
  </si>
  <si>
    <t>RO.6</t>
  </si>
  <si>
    <t>RO.7</t>
  </si>
  <si>
    <t>RO.8</t>
  </si>
  <si>
    <t>RO.9</t>
  </si>
  <si>
    <t>RO.17</t>
  </si>
  <si>
    <t>RO.27</t>
  </si>
  <si>
    <t>R-AGR</t>
  </si>
  <si>
    <t>RUPS</t>
  </si>
  <si>
    <t>RW1</t>
  </si>
  <si>
    <t>RW2</t>
  </si>
  <si>
    <t>RW3</t>
  </si>
  <si>
    <t>RW4</t>
  </si>
  <si>
    <t>RZ-1</t>
  </si>
  <si>
    <t>RZ-2</t>
  </si>
  <si>
    <t>RZ-3</t>
  </si>
  <si>
    <t>RZ-4</t>
  </si>
  <si>
    <t>RZ-5</t>
  </si>
  <si>
    <t>RZ-6</t>
  </si>
  <si>
    <t>RZ-7</t>
  </si>
  <si>
    <t>Rserw</t>
  </si>
  <si>
    <t>Rserw2</t>
  </si>
  <si>
    <t>I.16.1</t>
  </si>
  <si>
    <t>I.16.2</t>
  </si>
  <si>
    <t>I.16.3</t>
  </si>
  <si>
    <t>I.16.4</t>
  </si>
  <si>
    <t>I.16.5</t>
  </si>
  <si>
    <t>I.16.6</t>
  </si>
  <si>
    <t>I.16.7</t>
  </si>
  <si>
    <t>I.16.8</t>
  </si>
  <si>
    <t>I.16.9</t>
  </si>
  <si>
    <t>I.16.10</t>
  </si>
  <si>
    <t>I.16.11</t>
  </si>
  <si>
    <t>I.16.12</t>
  </si>
  <si>
    <t>I.16.13</t>
  </si>
  <si>
    <t>I.16.14</t>
  </si>
  <si>
    <t>I.16.15</t>
  </si>
  <si>
    <t>I.16.16</t>
  </si>
  <si>
    <t>I.16.17</t>
  </si>
  <si>
    <t>I.16.18</t>
  </si>
  <si>
    <t>I.16.19</t>
  </si>
  <si>
    <t>I.16.20</t>
  </si>
  <si>
    <t>I.16.21</t>
  </si>
  <si>
    <t>I.16.22</t>
  </si>
  <si>
    <t>I.16.23</t>
  </si>
  <si>
    <t>I.16.24</t>
  </si>
  <si>
    <t>I.16.25</t>
  </si>
  <si>
    <t>I.16.26</t>
  </si>
  <si>
    <t>N2XH5x1x120</t>
  </si>
  <si>
    <t>N2XH5x1x70</t>
  </si>
  <si>
    <t>YKXS 4x120</t>
  </si>
  <si>
    <t>YKXS 1x70</t>
  </si>
  <si>
    <t>YKXS 12x1x185</t>
  </si>
  <si>
    <t>YKXS 1x240</t>
  </si>
  <si>
    <t>YKXS 9x150</t>
  </si>
  <si>
    <t>NHXHJ5x4</t>
  </si>
  <si>
    <t>YKXS9x1x150</t>
  </si>
  <si>
    <t>YKXS1x240</t>
  </si>
  <si>
    <t>N2XH5x1x50</t>
  </si>
  <si>
    <t>YKXS 3X240</t>
  </si>
  <si>
    <t>YKXS 1X120</t>
  </si>
  <si>
    <t>YKXS 4X70</t>
  </si>
  <si>
    <t>YKXS 1X35</t>
  </si>
  <si>
    <t>YKXS 4X120</t>
  </si>
  <si>
    <t>ykxs 1X70</t>
  </si>
  <si>
    <t>YKXS 5X16</t>
  </si>
  <si>
    <t>N2XH5x1x240</t>
  </si>
  <si>
    <t>YKXS5x1x70</t>
  </si>
  <si>
    <t>YKXS20x1x300</t>
  </si>
  <si>
    <t>YKXS 4x2x1x150 +1x150</t>
  </si>
  <si>
    <t>YKXS5x4</t>
  </si>
  <si>
    <t>YKXS5x35</t>
  </si>
  <si>
    <t>YKXS5x25</t>
  </si>
  <si>
    <t>YKXS 4x1x240 +1x120</t>
  </si>
  <si>
    <t>YKXS 4x1x240 +1x121</t>
  </si>
  <si>
    <t>I.17.1</t>
  </si>
  <si>
    <t>I.17.7</t>
  </si>
  <si>
    <t>I.17.2</t>
  </si>
  <si>
    <t>I.17.4</t>
  </si>
  <si>
    <t>I.17.3</t>
  </si>
  <si>
    <t>I.17.5</t>
  </si>
  <si>
    <t>I.17.6</t>
  </si>
  <si>
    <t>I.17.8</t>
  </si>
  <si>
    <t>I.17.9</t>
  </si>
  <si>
    <t>I.17.10</t>
  </si>
  <si>
    <t>I.17.11</t>
  </si>
  <si>
    <t>I.17.12</t>
  </si>
  <si>
    <t>I.17.13</t>
  </si>
  <si>
    <t>I.17.14</t>
  </si>
  <si>
    <t>I.17.15</t>
  </si>
  <si>
    <t>I.17.16</t>
  </si>
  <si>
    <t>I.17.17</t>
  </si>
  <si>
    <t>I.17.18</t>
  </si>
  <si>
    <t>I.17.19</t>
  </si>
  <si>
    <t>I.17.20</t>
  </si>
  <si>
    <t>I.17.21</t>
  </si>
  <si>
    <t>I.17.22</t>
  </si>
  <si>
    <t>I.17.23</t>
  </si>
  <si>
    <t>I.17.24</t>
  </si>
  <si>
    <t>I.17.25</t>
  </si>
  <si>
    <t>I.17.26</t>
  </si>
  <si>
    <t>I.17.27</t>
  </si>
  <si>
    <t>I.17.28</t>
  </si>
  <si>
    <t>I.17.29</t>
  </si>
  <si>
    <t>I.17.30</t>
  </si>
  <si>
    <t>I.17.31</t>
  </si>
  <si>
    <t>I.17.32</t>
  </si>
  <si>
    <t>I.17.33</t>
  </si>
  <si>
    <t>I.17.34</t>
  </si>
  <si>
    <t>I.17.35</t>
  </si>
  <si>
    <t>I.17.36</t>
  </si>
  <si>
    <t>I.17.37</t>
  </si>
  <si>
    <t>I.17.38</t>
  </si>
  <si>
    <t>I.17.39</t>
  </si>
  <si>
    <t>I.17.40</t>
  </si>
  <si>
    <t>I.17.41</t>
  </si>
  <si>
    <t>I.17.42</t>
  </si>
  <si>
    <t>I.17.43</t>
  </si>
  <si>
    <t>I.17.44</t>
  </si>
  <si>
    <t>I.17.45</t>
  </si>
  <si>
    <t>I.17.46</t>
  </si>
  <si>
    <t>I.17.47</t>
  </si>
  <si>
    <t>I.17.48</t>
  </si>
  <si>
    <t>I.17.49</t>
  </si>
  <si>
    <t>I.17.50</t>
  </si>
  <si>
    <t>I.17.51</t>
  </si>
  <si>
    <t>Zasilanie przepompowni pożarowej+ rura + wykop i zasypanie, linia kablowa
nN0,23kV:ZasilaniepompowniP2-YKXS3x10mm2-min.33 m</t>
  </si>
  <si>
    <t>rozdzielnica R-P1</t>
  </si>
  <si>
    <t>rozdzielnica R-P2</t>
  </si>
  <si>
    <t>I.20.1</t>
  </si>
  <si>
    <t>I.20.2</t>
  </si>
  <si>
    <t>I.21.1</t>
  </si>
  <si>
    <t>I.21.2</t>
  </si>
  <si>
    <t>EL-04:Proj.liniakablowanN0,4kV:Portiernia1-YKY5x10mm2</t>
  </si>
  <si>
    <t>EL-05:Proj.liniakablowanN0,4kV:Portiernia2-YKY5x10mm2</t>
  </si>
  <si>
    <t>I.22.1</t>
  </si>
  <si>
    <t>I.22.2</t>
  </si>
  <si>
    <t>zasilanie centrali SSP</t>
  </si>
  <si>
    <t>zasilanie centrali oddymiania</t>
  </si>
  <si>
    <t>Okablowanie z kasetodpływowych</t>
  </si>
  <si>
    <t>I.25.1</t>
  </si>
  <si>
    <t>I.25.2</t>
  </si>
  <si>
    <t xml:space="preserve">Rozdzielnica hydroforowni </t>
  </si>
  <si>
    <t>I.29</t>
  </si>
  <si>
    <t>Detekcja gazów,kable zasilające urządzenia technologiczne z kaset szynoprzewodów oraz
instalacja fotowoltaiczna na dachu SolarEdge</t>
  </si>
  <si>
    <t>TRANSFORMATORTR420/0,4kV1600kVA</t>
  </si>
  <si>
    <t>TRANSFORMATORTR520/0,4kV2000kVA</t>
  </si>
  <si>
    <t>Trafo suchy 2500 kVA</t>
  </si>
  <si>
    <t>Trafo suchy 800 kVA</t>
  </si>
  <si>
    <t>III.1.3</t>
  </si>
  <si>
    <t>III.1.4</t>
  </si>
  <si>
    <t>RozdzielnicaRGnn2 (RGnn3 RGnn4)</t>
  </si>
  <si>
    <t xml:space="preserve">Rozdzielnica RGnn1 </t>
  </si>
  <si>
    <t>III.3.1</t>
  </si>
  <si>
    <t>III.3.2</t>
  </si>
  <si>
    <t>III.5.1</t>
  </si>
  <si>
    <t>III.5.2</t>
  </si>
  <si>
    <t>Zasilanie rozdzielnicy RPOŻ</t>
  </si>
  <si>
    <t>RPW-1</t>
  </si>
  <si>
    <t>RPW-2</t>
  </si>
  <si>
    <t>III.6.1</t>
  </si>
  <si>
    <t>III.6.2</t>
  </si>
  <si>
    <t>Szynoprzewody KTA3200 RGnn2-TR4</t>
  </si>
  <si>
    <t>Szynoprzewody KTA2500 RGnn2-TR5</t>
  </si>
  <si>
    <t>Szynoprzewody KTA2500 S1</t>
  </si>
  <si>
    <t>Szynoprzewody KTA2500 S2</t>
  </si>
  <si>
    <t>Szynoprzewody KTA2500 S3</t>
  </si>
  <si>
    <t>Szynoprzewody KTA1600 S4</t>
  </si>
  <si>
    <t>Kasetodpływowa40A</t>
  </si>
  <si>
    <t>Kasetodpływowa100A</t>
  </si>
  <si>
    <t>Kasetodpływowa160A</t>
  </si>
  <si>
    <t>Kasetodpływowa250A</t>
  </si>
  <si>
    <t>Kasetodpływowa400A</t>
  </si>
  <si>
    <t>Kasetodpływowa1000A</t>
  </si>
  <si>
    <t>Kasetodpływowa1250A</t>
  </si>
  <si>
    <t>Okablowanie z kasetodpływowych YKXS 1x10</t>
  </si>
  <si>
    <t>Okablowanie z kasetodpływowych YKXS 1x25</t>
  </si>
  <si>
    <t>Okablowanie z kasetodpływowych YKXS 1x35</t>
  </si>
  <si>
    <t>Okablowanie z kasetodpływowych YKXS 1x50</t>
  </si>
  <si>
    <t>Okablowanie z kasetodpływowych YKXS 1x70</t>
  </si>
  <si>
    <t>Okablowanie z kasetodpływowych YKXS 1x95</t>
  </si>
  <si>
    <t>Okablowanie z kasetodpływowych YKXS 1x120</t>
  </si>
  <si>
    <t>Okablowanie z kasetodpływowych YKXS 1x185</t>
  </si>
  <si>
    <t>Okablowanie z kasetodpływowych YKXS 1x240</t>
  </si>
  <si>
    <t>Okablowanie z kasetodpływowych YKXS 4x10</t>
  </si>
  <si>
    <t>Okablowanie z kasetodpływowych YKXS 4x25</t>
  </si>
  <si>
    <t>Okablowanie z kasetodpływowych YKXS 4x50</t>
  </si>
  <si>
    <t>Okablowanie z kasetodpływowych YKXS 4x70</t>
  </si>
  <si>
    <t>Okablowanie z kasetodpływowych YKXS 4x95</t>
  </si>
  <si>
    <t>Okablowanie z kasetodpływowych YKXS 4x120</t>
  </si>
  <si>
    <t>Okablowanie z kasetodpływowych YKXS 4x185</t>
  </si>
  <si>
    <t>Okablowanie z kasetodpływowych YKXS 4x240</t>
  </si>
  <si>
    <t>Szynoprzewody KTA4000 RGnn1-TR1</t>
  </si>
  <si>
    <t>Szynoprzewody KTA4000 RGnn1-TR2</t>
  </si>
  <si>
    <t>Szynoprzewody KTA1250 RGPV-TR3</t>
  </si>
  <si>
    <t>III.8.1</t>
  </si>
  <si>
    <t>III.8.2</t>
  </si>
  <si>
    <t>III.8.3</t>
  </si>
  <si>
    <t>III.8.4</t>
  </si>
  <si>
    <t>III.8.5</t>
  </si>
  <si>
    <t>III.8.6</t>
  </si>
  <si>
    <t>III.8.7</t>
  </si>
  <si>
    <t>III.8.8</t>
  </si>
  <si>
    <t>III.8.9</t>
  </si>
  <si>
    <t>III.8.10</t>
  </si>
  <si>
    <t>III.8.11</t>
  </si>
  <si>
    <t>III.8.12</t>
  </si>
  <si>
    <t>III.8.13</t>
  </si>
  <si>
    <t>III.8.14</t>
  </si>
  <si>
    <t>III.8.15</t>
  </si>
  <si>
    <t>III.8.16</t>
  </si>
  <si>
    <t>III.8.17</t>
  </si>
  <si>
    <t>III.8.18</t>
  </si>
  <si>
    <t>III.8.19</t>
  </si>
  <si>
    <t>III.8.20</t>
  </si>
  <si>
    <t>III.8.21</t>
  </si>
  <si>
    <t>III.8.22</t>
  </si>
  <si>
    <t>III.8.23</t>
  </si>
  <si>
    <t>III.8.24</t>
  </si>
  <si>
    <t>III.8.25</t>
  </si>
  <si>
    <t>III.8.26</t>
  </si>
  <si>
    <t>III.8.27</t>
  </si>
  <si>
    <t>III.8.28</t>
  </si>
  <si>
    <t>III.8.29</t>
  </si>
  <si>
    <t>III.8.30</t>
  </si>
  <si>
    <t>III.8.31</t>
  </si>
  <si>
    <t>III.8.32</t>
  </si>
  <si>
    <t>III.8.33</t>
  </si>
  <si>
    <t>404912Uchwyt na felc do drutu fi8-10StZn</t>
  </si>
  <si>
    <t>401918 Uchwyt plastikowy z betonem H-110 do drutu fi8 dnoPl</t>
  </si>
  <si>
    <t>311312 Uchwyt do drutu z kołkiem L-160StZn</t>
  </si>
  <si>
    <t>IV.1.1</t>
  </si>
  <si>
    <t>IV.1.2</t>
  </si>
  <si>
    <t>IV.1.3</t>
  </si>
  <si>
    <t>Drut fi 8</t>
  </si>
  <si>
    <t>Szyny wyrównawcze</t>
  </si>
  <si>
    <t>IV.3.1</t>
  </si>
  <si>
    <t>IV.3.2</t>
  </si>
  <si>
    <t>GSW</t>
  </si>
  <si>
    <t>Maszt odgromowy 3mvna podstawie betonowejH-4500</t>
  </si>
  <si>
    <t>Puszka kontrolna do gruntu, złącza kontrolne</t>
  </si>
  <si>
    <t>Bednarka FeZn30x4</t>
  </si>
  <si>
    <t>Bednarka FeZn25x4</t>
  </si>
  <si>
    <t>Połacenia spawane</t>
  </si>
  <si>
    <t>Podstawowe elementy składowe:
Pompy obiegowe–1kpl.
Stacja uzupełnienia zładu–1kpl.
Układ stablizacji ciśnienia (naczynia wzbiorcze)–1kpl.
Źródło ciepła (kotły)–1kpl.
Na potrzeby centralnego ogrzewania, ciepłej wody użytkowej oraz technologii przewidziano kaskadę kotłów złożoną z 5 kotłów kondensacyjnych stojących z zamkniętą komorą spalania o max. mocy Q=500kW każdy. 
Parametry obliczeniowe instal. c.o.:tz/tp=70/50oC zmienne w funkcji temperatury zewnętrznej dla okresu zimowego, p=0,25MPa.
Wyposażone w zabezpieczenia instalacji c.o., systemu zamkniętego
Regulacja pracy kotłów i pomp centralnym sterownikiem na wyposażeniu kotłów
Uzupełnianie zładu c.o. – automatyczne wodą uzdatnioną
Odprowadzenie spalin dwoma kaskadowymi systemami spalinowo-powietrznymi o średnicy DN150/200 / 300/400 i DN150/200 / 350/450.</t>
  </si>
  <si>
    <t>XXX.1</t>
  </si>
  <si>
    <t>Podłoga  techniczna podniesiona</t>
  </si>
  <si>
    <t>Instalacja oczyszczania ścieków i odgazów - środek trwały</t>
  </si>
  <si>
    <t>Stacja uzdatniania wody zmiękczonej i ultraczystej (SUW) - środek trwały</t>
  </si>
  <si>
    <t>Kotłownia na gaz płynny (LPG) - środek trwały</t>
  </si>
  <si>
    <t>Stacja wody lodowej (składająca się z 3 układów produkcji chłodu) - środek trwały</t>
  </si>
  <si>
    <t>Centrale wentylacyjne (hala produkcyjna) - środek trwały</t>
  </si>
  <si>
    <t>Centrale wentylacyjne (aneks technologiczny) - środek trwały</t>
  </si>
  <si>
    <t>Centrale klimatyzacyjne - środek trwały</t>
  </si>
  <si>
    <t>Sprężarkownia - środek trwały</t>
  </si>
  <si>
    <t>Agregat prądotwórczy - środek trwały</t>
  </si>
  <si>
    <t>Sieć LAN - środek trwały</t>
  </si>
  <si>
    <t>Kompletna instalacja fotowoltaiki</t>
  </si>
  <si>
    <t xml:space="preserve"> Instalacja IT: BMS </t>
  </si>
  <si>
    <t>Rozprowadzenie rurociągów na hali - wg otrzymanej dokumentacji
Materiały izolacyjne
-w izolacji kauczukowej bez twardych płaszczy, prowadzone głównie w części technicznej,
-rurociągi ze stali czarnej bez szwu w izolacji kauczukowej (50% grubości),
-na dachu rurociągi w obudowie z blachy stalowej ocynkowanej 0,6mm</t>
  </si>
  <si>
    <t>Urządzenia: wentylatory i turbowenty</t>
  </si>
  <si>
    <t>Instalacja - kanały, kształtki, wywietrzak dachowy fi 160.</t>
  </si>
  <si>
    <t>Materiały izolacyjne -Wentylatory dachowe 8 szt.</t>
  </si>
  <si>
    <t xml:space="preserve">Materiały izolacyjne paroc lamella mat </t>
  </si>
  <si>
    <t>I.3.1</t>
  </si>
  <si>
    <t>I.3.2</t>
  </si>
  <si>
    <t>I.3.3</t>
  </si>
  <si>
    <t>I.3.4</t>
  </si>
  <si>
    <t>I.3.5</t>
  </si>
  <si>
    <t>I.3.6</t>
  </si>
  <si>
    <t>I.3.7</t>
  </si>
  <si>
    <t>I.3.8</t>
  </si>
  <si>
    <t>I.3.9</t>
  </si>
  <si>
    <t>I.3.10</t>
  </si>
  <si>
    <t>I.3.11</t>
  </si>
  <si>
    <t>I.3.12</t>
  </si>
  <si>
    <t>I.3.13</t>
  </si>
  <si>
    <t>I.3.14</t>
  </si>
  <si>
    <t>I.4.1</t>
  </si>
  <si>
    <t>I.4.2</t>
  </si>
  <si>
    <t>I.4.3</t>
  </si>
  <si>
    <t>I.4.4</t>
  </si>
  <si>
    <t>I.4.5</t>
  </si>
  <si>
    <t>I.4.6</t>
  </si>
  <si>
    <t>I.4.7</t>
  </si>
  <si>
    <t>I.4.8</t>
  </si>
  <si>
    <t>I.4.9</t>
  </si>
  <si>
    <t>I.4.10</t>
  </si>
  <si>
    <t>I.4.11</t>
  </si>
  <si>
    <t>I.5.1</t>
  </si>
  <si>
    <t>I.5.2</t>
  </si>
  <si>
    <t>I.5.3</t>
  </si>
  <si>
    <t>I.5.4</t>
  </si>
  <si>
    <t>I.5.5</t>
  </si>
  <si>
    <t>I.5.6</t>
  </si>
  <si>
    <t>I.6.1</t>
  </si>
  <si>
    <t>I.6.2</t>
  </si>
  <si>
    <t>I.6.3</t>
  </si>
  <si>
    <t>I.6.4</t>
  </si>
  <si>
    <t>I.6.5</t>
  </si>
  <si>
    <t>I.7.1</t>
  </si>
  <si>
    <t>I.7.2</t>
  </si>
  <si>
    <t>I.7.3</t>
  </si>
  <si>
    <t>I.7.4</t>
  </si>
  <si>
    <t>I.7.5</t>
  </si>
  <si>
    <t>I.7.6</t>
  </si>
  <si>
    <t>I.7.7</t>
  </si>
  <si>
    <t>I.7.8</t>
  </si>
  <si>
    <t>I.7.9</t>
  </si>
  <si>
    <t>I.7.10</t>
  </si>
  <si>
    <t>I.7.11</t>
  </si>
  <si>
    <t>I.7.12</t>
  </si>
  <si>
    <t>I.7.13</t>
  </si>
  <si>
    <t>I.7.14</t>
  </si>
  <si>
    <t>I.7.15</t>
  </si>
  <si>
    <t>I.7.16</t>
  </si>
  <si>
    <t>I.7.17</t>
  </si>
  <si>
    <t>I.7.18</t>
  </si>
  <si>
    <t>I.7.19</t>
  </si>
  <si>
    <t>I.7.20</t>
  </si>
  <si>
    <t>I.7.21</t>
  </si>
  <si>
    <t>I.7.22</t>
  </si>
  <si>
    <t>I.7.23</t>
  </si>
  <si>
    <t>I.7.24</t>
  </si>
  <si>
    <t>I.7.25</t>
  </si>
  <si>
    <t>I.7.26</t>
  </si>
  <si>
    <t>I.7.27</t>
  </si>
  <si>
    <t>I.7.28</t>
  </si>
  <si>
    <t>I.7.29</t>
  </si>
  <si>
    <t>I.7.30</t>
  </si>
  <si>
    <t>I.7.31</t>
  </si>
  <si>
    <t>I.7.32</t>
  </si>
  <si>
    <t>I.7.33</t>
  </si>
  <si>
    <t>I.7.34</t>
  </si>
  <si>
    <t>I.7.35</t>
  </si>
  <si>
    <t>I.7.36</t>
  </si>
  <si>
    <t>I.7.37</t>
  </si>
  <si>
    <t>I.7.38</t>
  </si>
  <si>
    <t>I.7.39</t>
  </si>
  <si>
    <t>I.7.40</t>
  </si>
  <si>
    <t>I.7.41</t>
  </si>
  <si>
    <t>I.7.42</t>
  </si>
  <si>
    <t>I.7.43</t>
  </si>
  <si>
    <t>I.7.44</t>
  </si>
  <si>
    <t>I.7.45</t>
  </si>
  <si>
    <t>I.7.46</t>
  </si>
  <si>
    <t>I.7.47</t>
  </si>
  <si>
    <t>I.7.48</t>
  </si>
  <si>
    <t>I.7.49</t>
  </si>
  <si>
    <t>I.7.50</t>
  </si>
  <si>
    <t>I.7.51</t>
  </si>
  <si>
    <t>I.7.52</t>
  </si>
  <si>
    <t>I.7.53</t>
  </si>
  <si>
    <t>I.7.54</t>
  </si>
  <si>
    <t>I.7.55</t>
  </si>
  <si>
    <t>I.7.56</t>
  </si>
  <si>
    <t>I.7.57</t>
  </si>
  <si>
    <t>I.7.58</t>
  </si>
  <si>
    <t>I.7.59</t>
  </si>
  <si>
    <t>I.7.60</t>
  </si>
  <si>
    <t>I.7.61</t>
  </si>
  <si>
    <t>I.7.62</t>
  </si>
  <si>
    <t>I.7.63</t>
  </si>
  <si>
    <t>I.7.64</t>
  </si>
  <si>
    <t>I.7.65</t>
  </si>
  <si>
    <t>I.7.66</t>
  </si>
  <si>
    <t>I.7.67</t>
  </si>
  <si>
    <t>I.7.68</t>
  </si>
  <si>
    <t>I.7.69</t>
  </si>
  <si>
    <t>I.7.70</t>
  </si>
  <si>
    <t>I.7.71</t>
  </si>
  <si>
    <t>I.7.72</t>
  </si>
  <si>
    <t>I.7.73</t>
  </si>
  <si>
    <t>I.7.74</t>
  </si>
  <si>
    <t>I.7.75</t>
  </si>
  <si>
    <t>I.7.76</t>
  </si>
  <si>
    <t>I.7.77</t>
  </si>
  <si>
    <t>I.7.78</t>
  </si>
  <si>
    <t>I.7.79</t>
  </si>
  <si>
    <t>I.7.80</t>
  </si>
  <si>
    <t>I.8.1</t>
  </si>
  <si>
    <t>I.8.2</t>
  </si>
  <si>
    <t>I.8.3</t>
  </si>
  <si>
    <t>I.8.4</t>
  </si>
  <si>
    <t>I.8.5</t>
  </si>
  <si>
    <t>I.8.6</t>
  </si>
  <si>
    <t>I.8.7</t>
  </si>
  <si>
    <t>I.8.8</t>
  </si>
  <si>
    <t>I.8.9</t>
  </si>
  <si>
    <t>I.8.10</t>
  </si>
  <si>
    <t>I.8.11</t>
  </si>
  <si>
    <t>I.8.12</t>
  </si>
  <si>
    <t>I.8.13</t>
  </si>
  <si>
    <t>I.8.14</t>
  </si>
  <si>
    <t>I.8.15</t>
  </si>
  <si>
    <t>I.8.16</t>
  </si>
  <si>
    <t>I.8.17</t>
  </si>
  <si>
    <t>I.8.18</t>
  </si>
  <si>
    <t>I.8.19</t>
  </si>
  <si>
    <t>I.8.20</t>
  </si>
  <si>
    <t>I.8.21</t>
  </si>
  <si>
    <t>I.8.22</t>
  </si>
  <si>
    <t>I.8.23</t>
  </si>
  <si>
    <t>I.8.24</t>
  </si>
  <si>
    <t>I.8.25</t>
  </si>
  <si>
    <t>I.9.1</t>
  </si>
  <si>
    <t>I.9.2</t>
  </si>
  <si>
    <t>I.9.3</t>
  </si>
  <si>
    <t>I.9.4</t>
  </si>
  <si>
    <t>I.9.5</t>
  </si>
  <si>
    <t>I.9.6</t>
  </si>
  <si>
    <t>I.9.7</t>
  </si>
  <si>
    <t>I.9.8</t>
  </si>
  <si>
    <t>I.9.9</t>
  </si>
  <si>
    <t>I.9.10</t>
  </si>
  <si>
    <t>I.9.11</t>
  </si>
  <si>
    <t>I.9.12</t>
  </si>
  <si>
    <t>I.9.13</t>
  </si>
  <si>
    <t>I.9.14</t>
  </si>
  <si>
    <t>I.10.1</t>
  </si>
  <si>
    <t>I.10.2</t>
  </si>
  <si>
    <t>I.10.3</t>
  </si>
  <si>
    <t>I.10.4</t>
  </si>
  <si>
    <t>I.10.5</t>
  </si>
  <si>
    <t>I.10.6</t>
  </si>
  <si>
    <t>I.10.7</t>
  </si>
  <si>
    <t>I.10.8</t>
  </si>
  <si>
    <t>I.10.9</t>
  </si>
  <si>
    <t>I.10.10</t>
  </si>
  <si>
    <t>I.10.11</t>
  </si>
  <si>
    <t>I.10.12</t>
  </si>
  <si>
    <t>I.11.1</t>
  </si>
  <si>
    <t>I.11.2</t>
  </si>
  <si>
    <t>I.11.3</t>
  </si>
  <si>
    <t>I.11.4</t>
  </si>
  <si>
    <t>I.11.5</t>
  </si>
  <si>
    <t>I.11.6</t>
  </si>
  <si>
    <t>I.11.7</t>
  </si>
  <si>
    <t>I.11.8</t>
  </si>
  <si>
    <t>I.11.9</t>
  </si>
  <si>
    <t>I.11.10</t>
  </si>
  <si>
    <t>I.11.11</t>
  </si>
  <si>
    <t>I.11.12</t>
  </si>
  <si>
    <t>I.11.13</t>
  </si>
  <si>
    <t>I.11.14</t>
  </si>
  <si>
    <t>I.11.15</t>
  </si>
  <si>
    <t>I.11.16</t>
  </si>
  <si>
    <t>I.11.17</t>
  </si>
  <si>
    <t>I.11.18</t>
  </si>
  <si>
    <t>I.11.19</t>
  </si>
  <si>
    <t>I.11.20</t>
  </si>
  <si>
    <t>I.11.21</t>
  </si>
  <si>
    <t>I.11.22</t>
  </si>
  <si>
    <t>I.11.23</t>
  </si>
  <si>
    <t>I.11.24</t>
  </si>
  <si>
    <t>I.11.25</t>
  </si>
  <si>
    <t>I.11.26</t>
  </si>
  <si>
    <t>I.11.27</t>
  </si>
  <si>
    <t>I.12.1</t>
  </si>
  <si>
    <t>I.12.2</t>
  </si>
  <si>
    <t>I.13.1</t>
  </si>
  <si>
    <t>I.13.1.1</t>
  </si>
  <si>
    <t>I.13.1.1.1</t>
  </si>
  <si>
    <t>I.13.1.1.2</t>
  </si>
  <si>
    <t>I.13.1.1.3</t>
  </si>
  <si>
    <t>I.13.1.1.4</t>
  </si>
  <si>
    <t>I.13.1.1.5</t>
  </si>
  <si>
    <t>I.13.1.1.6</t>
  </si>
  <si>
    <t>I.13.1.1.7</t>
  </si>
  <si>
    <t>I.13.1.1.8</t>
  </si>
  <si>
    <t>I.13.1.1.9</t>
  </si>
  <si>
    <t>I.13.1.1.10</t>
  </si>
  <si>
    <t>I.13.1.1.11</t>
  </si>
  <si>
    <t>I.13.1.1.12</t>
  </si>
  <si>
    <t>I.13.1.1.13</t>
  </si>
  <si>
    <t>I.13.1.1.14</t>
  </si>
  <si>
    <t>I.13.1.1.15</t>
  </si>
  <si>
    <t>I.13.1.1.16</t>
  </si>
  <si>
    <t>I.13.1.1.17</t>
  </si>
  <si>
    <t>I.13.1.1.18</t>
  </si>
  <si>
    <t>I.13.1.1.19</t>
  </si>
  <si>
    <t>I.13.1.1.20</t>
  </si>
  <si>
    <t>I.13.1.1.21</t>
  </si>
  <si>
    <t>I.13.1.1.22</t>
  </si>
  <si>
    <t>I.13.1.1.23</t>
  </si>
  <si>
    <t>I.13.1.1.24</t>
  </si>
  <si>
    <t>I.13.1.1.25</t>
  </si>
  <si>
    <t>I.13.1.1.26</t>
  </si>
  <si>
    <t>I.13.1.1.27</t>
  </si>
  <si>
    <t>I.13.1.1.28</t>
  </si>
  <si>
    <t>I.13.1.1.29</t>
  </si>
  <si>
    <t>I.13.1.2</t>
  </si>
  <si>
    <t>I.13.1.2.1</t>
  </si>
  <si>
    <t>I.13.1.2.2</t>
  </si>
  <si>
    <t>I.13.1.2.3</t>
  </si>
  <si>
    <t>I.13.1.2.4</t>
  </si>
  <si>
    <t>I.13.1.2.5</t>
  </si>
  <si>
    <t>I.13.1.2.6</t>
  </si>
  <si>
    <t>I.13.1.2.7</t>
  </si>
  <si>
    <t>I.13.1.2.8</t>
  </si>
  <si>
    <t>I.13.1.2.9</t>
  </si>
  <si>
    <t>I.13.1.2.10</t>
  </si>
  <si>
    <t>I.13.1.2.11</t>
  </si>
  <si>
    <t>I.13.1.2.12</t>
  </si>
  <si>
    <t>I.13.1.2.13</t>
  </si>
  <si>
    <t>I.13.1.2.14</t>
  </si>
  <si>
    <t>I.13.1.2.15</t>
  </si>
  <si>
    <t>I.13.1.2.16</t>
  </si>
  <si>
    <t>I.13.1.2.17</t>
  </si>
  <si>
    <t>I.13.1.2.18</t>
  </si>
  <si>
    <t>I.13.1.2.19</t>
  </si>
  <si>
    <t>I.13.1.2.20</t>
  </si>
  <si>
    <t>I.13.1.2.21</t>
  </si>
  <si>
    <t>I.13.1.2.22</t>
  </si>
  <si>
    <t>I.13.1.2.23</t>
  </si>
  <si>
    <t>I.13.1.2.24</t>
  </si>
  <si>
    <t>I.13.1.2.25</t>
  </si>
  <si>
    <t>I.13.1.2.26</t>
  </si>
  <si>
    <t>I.13.1.2.27</t>
  </si>
  <si>
    <t>I.13.1.2.28</t>
  </si>
  <si>
    <t>I.13.1.2.29</t>
  </si>
  <si>
    <t>I.13.1.2.30</t>
  </si>
  <si>
    <t>I.13.1.2.31</t>
  </si>
  <si>
    <t>I.13.1.2.32</t>
  </si>
  <si>
    <t>I.13.1.3</t>
  </si>
  <si>
    <t>I.13.1.3.1</t>
  </si>
  <si>
    <t>I.13.1.3.2</t>
  </si>
  <si>
    <t>I.13.1.3.3</t>
  </si>
  <si>
    <t>I.13.1.3.4</t>
  </si>
  <si>
    <t>I.13.1.3.5</t>
  </si>
  <si>
    <t>I.13.1.3.6</t>
  </si>
  <si>
    <t>I.13.1.3.7</t>
  </si>
  <si>
    <t>I.13.1.3.8</t>
  </si>
  <si>
    <t>I.13.1.3.9</t>
  </si>
  <si>
    <t>I.13.1.3.10</t>
  </si>
  <si>
    <t>I.13.1.3.11</t>
  </si>
  <si>
    <t>I.13.1.3.12</t>
  </si>
  <si>
    <t>I.13.1.3.13</t>
  </si>
  <si>
    <t>I.13.1.3.14</t>
  </si>
  <si>
    <t>I.13.1.3.15</t>
  </si>
  <si>
    <t>I.13.1.3.16</t>
  </si>
  <si>
    <t>I.13.1.3.17</t>
  </si>
  <si>
    <t>I.13.1.3.18</t>
  </si>
  <si>
    <t>I.13.1.3.19</t>
  </si>
  <si>
    <t>I.13.1.3.20</t>
  </si>
  <si>
    <t>I.13.1.3.21</t>
  </si>
  <si>
    <t>I.13.1.3.22</t>
  </si>
  <si>
    <t>I.13.1.3.23</t>
  </si>
  <si>
    <t>I.13.1.3.24</t>
  </si>
  <si>
    <t>I.13.1.3.25</t>
  </si>
  <si>
    <t>I.13.1.3.26</t>
  </si>
  <si>
    <t>I.13.1.3.27</t>
  </si>
  <si>
    <t>I.13.1.3.28</t>
  </si>
  <si>
    <t>I.13.1.3.29</t>
  </si>
  <si>
    <t>I.13.1.3.30</t>
  </si>
  <si>
    <t>I.13.1.3.31</t>
  </si>
  <si>
    <t>I.13.1.3.32</t>
  </si>
  <si>
    <t>I.13.1.3.33</t>
  </si>
  <si>
    <t>I.13.1.3.34</t>
  </si>
  <si>
    <t>I.13.2</t>
  </si>
  <si>
    <t>I.13.2.1</t>
  </si>
  <si>
    <t>I.13.2.1.1</t>
  </si>
  <si>
    <t>I.13.2.1.2</t>
  </si>
  <si>
    <t>I.13.2.1.3</t>
  </si>
  <si>
    <t>I.13.2.1.4</t>
  </si>
  <si>
    <t>I.13.2.1.5</t>
  </si>
  <si>
    <t>I.13.2.1.6</t>
  </si>
  <si>
    <t>I.13.2.1.7</t>
  </si>
  <si>
    <t>I.13.2.1.8</t>
  </si>
  <si>
    <t>I.13.2.1.9</t>
  </si>
  <si>
    <t>I.13.2.1.10</t>
  </si>
  <si>
    <t>I.13.2.1.11</t>
  </si>
  <si>
    <t>I.13.2.1.12</t>
  </si>
  <si>
    <t>I.13.2.1.13</t>
  </si>
  <si>
    <t>I.13.2.1.14</t>
  </si>
  <si>
    <t>I.13.2.1.15</t>
  </si>
  <si>
    <t>I.13.2.1.16</t>
  </si>
  <si>
    <t>I.13.2.1.17</t>
  </si>
  <si>
    <t>I.13.2.1.18</t>
  </si>
  <si>
    <t>I.13.2.1.19</t>
  </si>
  <si>
    <t>I.13.2.1.20</t>
  </si>
  <si>
    <t>I.13.2.1.21</t>
  </si>
  <si>
    <t>I.13.2.1.22</t>
  </si>
  <si>
    <t>I.13.2.1.23</t>
  </si>
  <si>
    <t>I.13.2.1.24</t>
  </si>
  <si>
    <t>I.13.2.1.25</t>
  </si>
  <si>
    <t>I.13.2.2</t>
  </si>
  <si>
    <t>I.13.2.2.1</t>
  </si>
  <si>
    <t>I.13.2.2.2</t>
  </si>
  <si>
    <t>I.13.2.2.3</t>
  </si>
  <si>
    <t>I.13.2.2.4</t>
  </si>
  <si>
    <t>I.13.2.2.5</t>
  </si>
  <si>
    <t>I.13.2.2.6</t>
  </si>
  <si>
    <t>I.13.2.2.7</t>
  </si>
  <si>
    <t>I.13.2.2.8</t>
  </si>
  <si>
    <t>I.13.2.2.9</t>
  </si>
  <si>
    <t>I.13.2.2.10</t>
  </si>
  <si>
    <t>I.13.2.2.11</t>
  </si>
  <si>
    <t>I.13.2.2.12</t>
  </si>
  <si>
    <t>I.13.2.3</t>
  </si>
  <si>
    <t>I.13.2.3.1</t>
  </si>
  <si>
    <t>I.13.2.3.2</t>
  </si>
  <si>
    <t>I.13.2.3.3</t>
  </si>
  <si>
    <t>I.13.2.3.4</t>
  </si>
  <si>
    <t>I.13.2.3.5</t>
  </si>
  <si>
    <t>I.13.2.3.6</t>
  </si>
  <si>
    <t>I.13.2.3.7</t>
  </si>
  <si>
    <t>I.13.2.3.8</t>
  </si>
  <si>
    <t>I.13.2.3.9</t>
  </si>
  <si>
    <t>I.13.3</t>
  </si>
  <si>
    <t>I.13.3.1</t>
  </si>
  <si>
    <t>I.13.3.2</t>
  </si>
  <si>
    <t>I.13.3.3</t>
  </si>
  <si>
    <t>I.13.3.4</t>
  </si>
  <si>
    <t>I.13.3.5</t>
  </si>
  <si>
    <t>I.13.3.6</t>
  </si>
  <si>
    <t>I.13.3.7</t>
  </si>
  <si>
    <t>I.13.3.8</t>
  </si>
  <si>
    <t>I.13.3.9</t>
  </si>
  <si>
    <t>I.13.3.10</t>
  </si>
  <si>
    <t>I.13.3.11</t>
  </si>
  <si>
    <t>I.13.3.12</t>
  </si>
  <si>
    <t>I.13.3.13</t>
  </si>
  <si>
    <t>I.13.4</t>
  </si>
  <si>
    <t>I.13.4.1</t>
  </si>
  <si>
    <t>I.13.4.2</t>
  </si>
  <si>
    <t>I.13.4.3</t>
  </si>
  <si>
    <t>I.13.4.4</t>
  </si>
  <si>
    <t>I.13.4.5</t>
  </si>
  <si>
    <t>I.13.4.6</t>
  </si>
  <si>
    <t>I.13.4.7</t>
  </si>
  <si>
    <t>I.13.4.8</t>
  </si>
  <si>
    <t>I.13.4.9</t>
  </si>
  <si>
    <t>I.13.4.10</t>
  </si>
  <si>
    <t>Rozbudowa awaryjnego zasilania magazynem energii 2MWh z dostosowaniem instalacji elektrycznej</t>
  </si>
  <si>
    <t>XXXVI</t>
  </si>
  <si>
    <t>XV.5</t>
  </si>
  <si>
    <t>XV.6</t>
  </si>
  <si>
    <t>XV.7</t>
  </si>
  <si>
    <t>XV.8</t>
  </si>
  <si>
    <t>XVII.12</t>
  </si>
  <si>
    <t>XVII.13</t>
  </si>
  <si>
    <t>XVII.14</t>
  </si>
  <si>
    <t>XVII.15</t>
  </si>
  <si>
    <t>XVII.16</t>
  </si>
  <si>
    <t>XVII.17</t>
  </si>
  <si>
    <t>XVII.18</t>
  </si>
  <si>
    <t>XVII.19</t>
  </si>
  <si>
    <t>XVII.20</t>
  </si>
  <si>
    <t>XVII.21</t>
  </si>
  <si>
    <t>XVIII.4</t>
  </si>
  <si>
    <t>XVIII.5</t>
  </si>
  <si>
    <t>XVIII.6</t>
  </si>
  <si>
    <t>XVIII.7</t>
  </si>
  <si>
    <t>XVIII.8</t>
  </si>
  <si>
    <t>XVIII.9</t>
  </si>
  <si>
    <t>XVIII.10</t>
  </si>
  <si>
    <t>XVIII.11</t>
  </si>
  <si>
    <t>XX.6</t>
  </si>
  <si>
    <t>XX.7</t>
  </si>
  <si>
    <t>XX.8</t>
  </si>
  <si>
    <t>XX.9</t>
  </si>
  <si>
    <t>XX.10</t>
  </si>
  <si>
    <t>XX.11</t>
  </si>
  <si>
    <t>XX.12</t>
  </si>
  <si>
    <t>XXI.2.4</t>
  </si>
  <si>
    <t>XXI.2.5</t>
  </si>
  <si>
    <t>XXI.2.6</t>
  </si>
  <si>
    <t>XXI.2.7</t>
  </si>
  <si>
    <t>XXI.2.8</t>
  </si>
  <si>
    <t>XXI.3.1</t>
  </si>
  <si>
    <t>XXI.3.2</t>
  </si>
  <si>
    <t>XXI.3.3</t>
  </si>
  <si>
    <t>XXI.3.4</t>
  </si>
  <si>
    <t>XXI.3.5</t>
  </si>
  <si>
    <t>XXI.3.6</t>
  </si>
  <si>
    <t>XXII.1.3</t>
  </si>
  <si>
    <t>XXII.1.4</t>
  </si>
  <si>
    <t>XXII.2.3</t>
  </si>
  <si>
    <t>XXIV.1.1</t>
  </si>
  <si>
    <t>XXIV.1.2</t>
  </si>
  <si>
    <t>XXIV.1.3</t>
  </si>
  <si>
    <t>XXIV.1.4</t>
  </si>
  <si>
    <t>XXIV.1.5</t>
  </si>
  <si>
    <t>XXIV.1.6</t>
  </si>
  <si>
    <t>XXIV.1.7</t>
  </si>
  <si>
    <t>XXIV.1.8</t>
  </si>
  <si>
    <t>XXIV.2</t>
  </si>
  <si>
    <t>XXIV.2.1</t>
  </si>
  <si>
    <t>XXIV.2.2</t>
  </si>
  <si>
    <t>XXIV.2.3</t>
  </si>
  <si>
    <t>XXIV.2.4</t>
  </si>
  <si>
    <t>XXIV.2.5</t>
  </si>
  <si>
    <t>XXIV.3</t>
  </si>
  <si>
    <t>XXIV.4</t>
  </si>
  <si>
    <t>XXIV.4.1</t>
  </si>
  <si>
    <t>XXIV.4.2</t>
  </si>
  <si>
    <t>XXIV.4.3</t>
  </si>
  <si>
    <t>XXIV.4.4</t>
  </si>
  <si>
    <t>XXIV.4.5</t>
  </si>
  <si>
    <t>XXIV.4.6</t>
  </si>
  <si>
    <t>XXIV.4.7</t>
  </si>
  <si>
    <t>XXIV.4.8</t>
  </si>
  <si>
    <t>XXIV.4.9</t>
  </si>
  <si>
    <t>XXIV.4.10</t>
  </si>
  <si>
    <t>XXIV.4.11</t>
  </si>
  <si>
    <t>XXIV.4.12</t>
  </si>
  <si>
    <t>XXIV.4.13</t>
  </si>
  <si>
    <t>XXIV.4.14</t>
  </si>
  <si>
    <t>XXIV.4.15</t>
  </si>
  <si>
    <t>XXIV.4.16</t>
  </si>
  <si>
    <t>XXIV.4.17</t>
  </si>
  <si>
    <t>XXIV.4.18</t>
  </si>
  <si>
    <t>XXIV.4.19</t>
  </si>
  <si>
    <t>XXIV.5</t>
  </si>
  <si>
    <t>XXIV.6</t>
  </si>
  <si>
    <t>XXIV.7</t>
  </si>
  <si>
    <t>XXIV.8</t>
  </si>
  <si>
    <t>XXIV.9</t>
  </si>
  <si>
    <t>XXXVI.1</t>
  </si>
  <si>
    <t>Oczyszczalnia ścieków ma być wyceniona w systemie zaprojektuj i wybuduj.</t>
  </si>
  <si>
    <t>robocizna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</si>
</sst>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#,##0\ &quot;zł&quot;;[Red]\-#,##0\ &quot;zł&quot;"/>
    <numFmt numFmtId="43" formatCode="_-* #,##0.00_-;\-* #,##0.00_-;_-* &quot;-&quot;??_-;_-@_-"/>
    <numFmt numFmtId="164" formatCode="_ * #,##0.00_)\ &quot;zł&quot;_ ;_ * \(#,##0.00\)\ &quot;zł&quot;_ ;_ * &quot;-&quot;??_)\ &quot;zł&quot;_ ;_ @_ "/>
    <numFmt numFmtId="165" formatCode="_ * #,##0.00_)\ _z_ł_ ;_ * \(#,##0.00\)\ _z_ł_ ;_ * &quot;-&quot;??_)\ _z_ł_ ;_ @_ "/>
    <numFmt numFmtId="166" formatCode="#,##0.00\ [$zł-415]"/>
    <numFmt numFmtId="167" formatCode="#,##0.00&quot; &quot;[$zł-415]"/>
    <numFmt numFmtId="168" formatCode="#,##0.00\ &quot;zł&quot;"/>
    <numFmt numFmtId="169" formatCode="#,##0.00;[Red]#,##0.00"/>
    <numFmt numFmtId="170" formatCode="0.0"/>
    <numFmt numFmtId="171" formatCode="_-* #,##0.00\ _z_ł_-;\-* #,##0.00\ _z_ł_-;_-* &quot;-&quot;??\ _z_ł_-;_-@_-"/>
    <numFmt numFmtId="172" formatCode="#,##0.00\ _z_ł"/>
  </numFmts>
  <fonts count="87">
    <font>
      <sz val="10"/>
      <color indexed="8"/>
      <name val="Helvetica Neue"/>
    </font>
    <font>
      <sz val="11"/>
      <color theme="1"/>
      <name val="Helvetica Neue"/>
      <family val="2"/>
      <charset val="238"/>
      <scheme val="minor"/>
    </font>
    <font>
      <sz val="11"/>
      <color theme="1"/>
      <name val="Helvetica Neue"/>
      <family val="2"/>
      <charset val="238"/>
      <scheme val="minor"/>
    </font>
    <font>
      <sz val="11"/>
      <color theme="1"/>
      <name val="Helvetica Neue"/>
      <family val="2"/>
      <charset val="238"/>
      <scheme val="minor"/>
    </font>
    <font>
      <sz val="11"/>
      <color theme="1"/>
      <name val="Helvetica Neue"/>
      <family val="2"/>
      <charset val="238"/>
      <scheme val="minor"/>
    </font>
    <font>
      <b/>
      <sz val="11"/>
      <color indexed="8"/>
      <name val="Helvetica Neue"/>
      <family val="2"/>
    </font>
    <font>
      <sz val="10"/>
      <name val="Helvetica Neue"/>
      <family val="2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Helvetica Neue"/>
      <family val="2"/>
    </font>
    <font>
      <b/>
      <sz val="11"/>
      <name val="Helvetica Neue"/>
      <family val="2"/>
    </font>
    <font>
      <b/>
      <sz val="10"/>
      <name val="Helvetica Neue"/>
      <family val="2"/>
    </font>
    <font>
      <b/>
      <sz val="10"/>
      <color indexed="8"/>
      <name val="Helvetica Neue"/>
      <family val="2"/>
    </font>
    <font>
      <sz val="10"/>
      <name val="Helvetica Neue"/>
      <family val="2"/>
    </font>
    <font>
      <sz val="9"/>
      <color indexed="8"/>
      <name val="Arial"/>
      <family val="2"/>
      <charset val="238"/>
    </font>
    <font>
      <sz val="8"/>
      <name val="Helvetica Neue Light"/>
      <charset val="238"/>
    </font>
    <font>
      <sz val="8"/>
      <name val="Helvetica Neue"/>
      <family val="2"/>
    </font>
    <font>
      <b/>
      <sz val="9"/>
      <color indexed="8"/>
      <name val="Arial"/>
      <family val="2"/>
      <charset val="238"/>
    </font>
    <font>
      <sz val="11"/>
      <color theme="1"/>
      <name val="Arial"/>
      <family val="2"/>
    </font>
    <font>
      <sz val="10"/>
      <color indexed="8"/>
      <name val="Helvetica Neue"/>
      <family val="2"/>
    </font>
    <font>
      <sz val="9"/>
      <color indexed="8"/>
      <name val="Helvetica Neue"/>
      <family val="2"/>
    </font>
    <font>
      <sz val="10"/>
      <color theme="1"/>
      <name val="Helvetica Neue"/>
      <family val="2"/>
    </font>
    <font>
      <sz val="14"/>
      <color indexed="8"/>
      <name val="Helvetica Neue"/>
      <family val="2"/>
    </font>
    <font>
      <b/>
      <sz val="10"/>
      <color theme="1"/>
      <name val="Helvetica Neue"/>
      <family val="2"/>
      <charset val="238"/>
    </font>
    <font>
      <b/>
      <sz val="12"/>
      <color theme="1"/>
      <name val="Helvetica Neue"/>
      <family val="2"/>
    </font>
    <font>
      <b/>
      <sz val="12"/>
      <name val="Helvetica Neue"/>
      <family val="2"/>
    </font>
    <font>
      <sz val="12"/>
      <color indexed="8"/>
      <name val="Helvetica Neue"/>
      <family val="2"/>
    </font>
    <font>
      <b/>
      <sz val="12"/>
      <name val="Helvetica Neue"/>
      <family val="2"/>
    </font>
    <font>
      <sz val="12"/>
      <color theme="1"/>
      <name val="Helvetica Neue Light"/>
    </font>
    <font>
      <b/>
      <sz val="12"/>
      <color indexed="8"/>
      <name val="Helvetica Neue Light"/>
      <charset val="238"/>
    </font>
    <font>
      <sz val="12"/>
      <name val="Helvetica Neue Light"/>
      <charset val="238"/>
    </font>
    <font>
      <b/>
      <sz val="12"/>
      <color theme="1"/>
      <name val="Helvetica Neue Light"/>
      <charset val="238"/>
    </font>
    <font>
      <b/>
      <sz val="12"/>
      <name val="Helvetica Neue Light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Helvetica Neue"/>
      <family val="2"/>
    </font>
    <font>
      <b/>
      <sz val="10"/>
      <color indexed="8"/>
      <name val="Helvetica Neue"/>
      <family val="2"/>
    </font>
    <font>
      <b/>
      <sz val="14"/>
      <name val="Helvetica Neue"/>
      <family val="2"/>
    </font>
    <font>
      <b/>
      <sz val="16"/>
      <color rgb="FFFF0000"/>
      <name val="Helvetica Neue"/>
      <family val="2"/>
    </font>
    <font>
      <sz val="12"/>
      <name val="Helvetica Neue"/>
      <family val="2"/>
    </font>
    <font>
      <sz val="10"/>
      <color indexed="8"/>
      <name val="Helvetica Neue"/>
      <family val="2"/>
    </font>
    <font>
      <sz val="10"/>
      <color rgb="FFFF0000"/>
      <name val="Helvetica Neue"/>
      <family val="2"/>
      <charset val="238"/>
    </font>
    <font>
      <sz val="10"/>
      <color rgb="FFFF0000"/>
      <name val="Helvetica Neue"/>
      <family val="2"/>
    </font>
    <font>
      <sz val="9"/>
      <name val="Arial"/>
      <family val="2"/>
      <charset val="238"/>
    </font>
    <font>
      <sz val="9"/>
      <name val="Helvetica Neue"/>
      <family val="2"/>
    </font>
    <font>
      <sz val="12"/>
      <name val="Helvetica Neue Light"/>
    </font>
    <font>
      <b/>
      <sz val="12"/>
      <name val="Helvetica Neue Light"/>
    </font>
    <font>
      <b/>
      <sz val="12"/>
      <name val="Helvetica Neue"/>
      <family val="2"/>
    </font>
    <font>
      <sz val="10"/>
      <name val="Helvetica Neue"/>
      <family val="2"/>
    </font>
    <font>
      <b/>
      <sz val="1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sz val="8"/>
      <name val="Helvetica Neue"/>
      <family val="2"/>
    </font>
    <font>
      <sz val="11"/>
      <color indexed="8"/>
      <name val="Helvetica Neue"/>
      <family val="2"/>
    </font>
    <font>
      <sz val="10"/>
      <color indexed="8"/>
      <name val="Helvetica Neue"/>
      <family val="2"/>
    </font>
    <font>
      <sz val="9"/>
      <name val="Helvetica Neue Light"/>
      <charset val="238"/>
    </font>
    <font>
      <b/>
      <sz val="14"/>
      <name val="Helvetica Neue"/>
      <family val="2"/>
    </font>
    <font>
      <sz val="8"/>
      <name val="Helvetica Neue"/>
      <family val="2"/>
      <charset val="238"/>
    </font>
    <font>
      <sz val="12"/>
      <name val="Helvetica Neue"/>
      <family val="2"/>
      <scheme val="minor"/>
    </font>
    <font>
      <sz val="9"/>
      <name val="Helvetica Neue"/>
      <family val="2"/>
      <charset val="238"/>
    </font>
    <font>
      <sz val="9"/>
      <name val="Helvetica Neue"/>
      <family val="2"/>
    </font>
    <font>
      <b/>
      <sz val="10"/>
      <name val="Helvetica Neue"/>
      <family val="2"/>
      <charset val="238"/>
    </font>
    <font>
      <b/>
      <sz val="11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b/>
      <sz val="10"/>
      <color theme="0"/>
      <name val="Helvetica Neue"/>
      <family val="2"/>
    </font>
    <font>
      <b/>
      <strike/>
      <sz val="14"/>
      <color theme="1"/>
      <name val="Helvetica Neue"/>
      <family val="2"/>
    </font>
    <font>
      <strike/>
      <sz val="14"/>
      <color indexed="8"/>
      <name val="Helvetica Neue"/>
      <family val="2"/>
    </font>
    <font>
      <sz val="8"/>
      <name val="Arial"/>
      <family val="2"/>
      <charset val="238"/>
    </font>
    <font>
      <sz val="10"/>
      <name val="Helvetica Neue"/>
      <family val="2"/>
    </font>
    <font>
      <b/>
      <sz val="10"/>
      <color rgb="FF000000"/>
      <name val="Helvetica Neue"/>
      <family val="2"/>
    </font>
    <font>
      <b/>
      <sz val="16"/>
      <name val="Helvetica Neue"/>
      <family val="2"/>
    </font>
    <font>
      <sz val="10"/>
      <name val="Helvetica Neue"/>
      <family val="2"/>
      <charset val="238"/>
    </font>
    <font>
      <b/>
      <sz val="11"/>
      <name val="Helvetica Neue"/>
      <family val="2"/>
    </font>
    <font>
      <b/>
      <sz val="11"/>
      <color indexed="8"/>
      <name val="Helvetica Neue"/>
      <family val="2"/>
    </font>
    <font>
      <b/>
      <sz val="18"/>
      <name val="Helvetica Neue"/>
      <family val="2"/>
    </font>
    <font>
      <b/>
      <sz val="11"/>
      <name val="Helvetica Neue"/>
      <family val="2"/>
      <charset val="238"/>
    </font>
    <font>
      <sz val="12"/>
      <name val="Helvetica Neue"/>
      <family val="2"/>
      <scheme val="major"/>
    </font>
    <font>
      <sz val="14"/>
      <name val="Helvetica Neue"/>
      <family val="2"/>
    </font>
    <font>
      <sz val="14"/>
      <color theme="1"/>
      <name val="Helvetica Neue"/>
      <family val="2"/>
    </font>
    <font>
      <b/>
      <sz val="14"/>
      <color theme="1"/>
      <name val="Helvetica Neue"/>
      <family val="2"/>
    </font>
    <font>
      <b/>
      <sz val="16"/>
      <color theme="1"/>
      <name val="Helvetica Neue"/>
      <family val="2"/>
    </font>
    <font>
      <b/>
      <sz val="16"/>
      <color indexed="8"/>
      <name val="Helvetica Neue"/>
      <family val="2"/>
    </font>
    <font>
      <sz val="9"/>
      <name val="Arial"/>
      <family val="2"/>
    </font>
    <font>
      <b/>
      <sz val="9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1">
    <xf numFmtId="0" fontId="0" fillId="0" borderId="0" applyNumberFormat="0" applyFill="0" applyBorder="0" applyProtection="0">
      <alignment vertical="top" wrapText="1"/>
    </xf>
    <xf numFmtId="0" fontId="7" fillId="0" borderId="0" applyNumberFormat="0" applyFill="0" applyBorder="0" applyProtection="0"/>
    <xf numFmtId="0" fontId="18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50" fillId="0" borderId="0"/>
    <xf numFmtId="0" fontId="4" fillId="0" borderId="0"/>
    <xf numFmtId="165" fontId="19" fillId="0" borderId="0" applyFont="0" applyFill="0" applyBorder="0" applyAlignment="0" applyProtection="0"/>
    <xf numFmtId="0" fontId="56" fillId="0" borderId="0" applyNumberFormat="0" applyFill="0" applyBorder="0" applyProtection="0">
      <alignment vertical="top" wrapText="1"/>
    </xf>
    <xf numFmtId="0" fontId="56" fillId="0" borderId="0" applyNumberFormat="0" applyFill="0" applyBorder="0" applyProtection="0">
      <alignment vertical="top" wrapText="1"/>
    </xf>
    <xf numFmtId="0" fontId="56" fillId="0" borderId="0" applyNumberFormat="0" applyFill="0" applyBorder="0" applyProtection="0">
      <alignment vertical="top" wrapText="1"/>
    </xf>
    <xf numFmtId="0" fontId="56" fillId="0" borderId="0" applyNumberFormat="0" applyFill="0" applyBorder="0" applyProtection="0">
      <alignment vertical="top" wrapText="1"/>
    </xf>
    <xf numFmtId="43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0"/>
    <xf numFmtId="0" fontId="1" fillId="0" borderId="0"/>
    <xf numFmtId="164" fontId="19" fillId="0" borderId="0" applyFont="0" applyFill="0" applyBorder="0" applyAlignment="0" applyProtection="0"/>
  </cellStyleXfs>
  <cellXfs count="474">
    <xf numFmtId="0" fontId="0" fillId="0" borderId="0" xfId="0">
      <alignment vertical="top" wrapText="1"/>
    </xf>
    <xf numFmtId="0" fontId="6" fillId="0" borderId="1" xfId="0" applyNumberFormat="1" applyFont="1" applyFill="1" applyBorder="1">
      <alignment vertical="top" wrapText="1"/>
    </xf>
    <xf numFmtId="0" fontId="6" fillId="0" borderId="1" xfId="0" applyFont="1" applyFill="1" applyBorder="1">
      <alignment vertical="top" wrapText="1"/>
    </xf>
    <xf numFmtId="0" fontId="0" fillId="0" borderId="1" xfId="0" applyNumberFormat="1" applyFill="1" applyBorder="1">
      <alignment vertical="top" wrapText="1"/>
    </xf>
    <xf numFmtId="0" fontId="0" fillId="0" borderId="1" xfId="0" applyFill="1" applyBorder="1">
      <alignment vertical="top" wrapText="1"/>
    </xf>
    <xf numFmtId="0" fontId="11" fillId="0" borderId="1" xfId="0" applyNumberFormat="1" applyFont="1" applyFill="1" applyBorder="1">
      <alignment vertical="top" wrapText="1"/>
    </xf>
    <xf numFmtId="0" fontId="11" fillId="0" borderId="1" xfId="0" applyFont="1" applyFill="1" applyBorder="1">
      <alignment vertical="top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>
      <alignment vertical="top" wrapText="1"/>
    </xf>
    <xf numFmtId="0" fontId="12" fillId="0" borderId="1" xfId="0" applyFont="1" applyFill="1" applyBorder="1">
      <alignment vertical="top" wrapText="1"/>
    </xf>
    <xf numFmtId="0" fontId="13" fillId="0" borderId="1" xfId="0" applyNumberFormat="1" applyFont="1" applyFill="1" applyBorder="1">
      <alignment vertical="top" wrapText="1"/>
    </xf>
    <xf numFmtId="0" fontId="13" fillId="0" borderId="1" xfId="0" applyFont="1" applyFill="1" applyBorder="1">
      <alignment vertical="top" wrapText="1"/>
    </xf>
    <xf numFmtId="0" fontId="15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>
      <alignment vertical="top" wrapText="1"/>
    </xf>
    <xf numFmtId="0" fontId="6" fillId="2" borderId="1" xfId="0" applyFont="1" applyFill="1" applyBorder="1">
      <alignment vertical="top" wrapText="1"/>
    </xf>
    <xf numFmtId="0" fontId="16" fillId="2" borderId="1" xfId="0" applyNumberFormat="1" applyFont="1" applyFill="1" applyBorder="1">
      <alignment vertical="top" wrapText="1"/>
    </xf>
    <xf numFmtId="170" fontId="21" fillId="0" borderId="1" xfId="0" applyNumberFormat="1" applyFont="1" applyFill="1" applyBorder="1" applyAlignment="1">
      <alignment horizontal="right" vertical="top" wrapText="1"/>
    </xf>
    <xf numFmtId="0" fontId="21" fillId="0" borderId="1" xfId="0" applyNumberFormat="1" applyFont="1" applyFill="1" applyBorder="1">
      <alignment vertical="top" wrapText="1"/>
    </xf>
    <xf numFmtId="0" fontId="0" fillId="0" borderId="4" xfId="0" applyNumberFormat="1" applyFill="1" applyBorder="1">
      <alignment vertical="top" wrapText="1"/>
    </xf>
    <xf numFmtId="0" fontId="23" fillId="0" borderId="1" xfId="0" applyNumberFormat="1" applyFont="1" applyFill="1" applyBorder="1" applyAlignment="1">
      <alignment horizontal="right" vertical="top" wrapText="1"/>
    </xf>
    <xf numFmtId="170" fontId="24" fillId="4" borderId="6" xfId="0" applyNumberFormat="1" applyFont="1" applyFill="1" applyBorder="1" applyAlignment="1">
      <alignment horizontal="center" vertical="center" wrapText="1"/>
    </xf>
    <xf numFmtId="49" fontId="24" fillId="4" borderId="6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36" fillId="0" borderId="1" xfId="0" applyNumberFormat="1" applyFont="1" applyFill="1" applyBorder="1">
      <alignment vertical="top" wrapText="1"/>
    </xf>
    <xf numFmtId="0" fontId="27" fillId="0" borderId="1" xfId="0" applyFont="1" applyFill="1" applyBorder="1" applyAlignment="1">
      <alignment vertical="center" wrapText="1"/>
    </xf>
    <xf numFmtId="0" fontId="22" fillId="0" borderId="1" xfId="0" applyNumberFormat="1" applyFont="1" applyFill="1" applyBorder="1">
      <alignment vertical="top" wrapText="1"/>
    </xf>
    <xf numFmtId="0" fontId="22" fillId="0" borderId="1" xfId="0" applyFont="1" applyFill="1" applyBorder="1">
      <alignment vertical="top" wrapText="1"/>
    </xf>
    <xf numFmtId="0" fontId="9" fillId="0" borderId="6" xfId="0" applyFont="1" applyFill="1" applyBorder="1" applyAlignment="1">
      <alignment horizontal="left" vertical="center" wrapText="1"/>
    </xf>
    <xf numFmtId="170" fontId="21" fillId="0" borderId="6" xfId="0" applyNumberFormat="1" applyFont="1" applyFill="1" applyBorder="1" applyAlignment="1">
      <alignment horizontal="right" vertical="top" wrapText="1"/>
    </xf>
    <xf numFmtId="0" fontId="23" fillId="0" borderId="6" xfId="0" applyNumberFormat="1" applyFont="1" applyFill="1" applyBorder="1" applyAlignment="1">
      <alignment horizontal="right" vertical="top" wrapText="1"/>
    </xf>
    <xf numFmtId="0" fontId="21" fillId="0" borderId="6" xfId="0" applyNumberFormat="1" applyFont="1" applyFill="1" applyBorder="1">
      <alignment vertical="top" wrapText="1"/>
    </xf>
    <xf numFmtId="0" fontId="16" fillId="2" borderId="6" xfId="0" applyNumberFormat="1" applyFont="1" applyFill="1" applyBorder="1">
      <alignment vertical="top" wrapText="1"/>
    </xf>
    <xf numFmtId="0" fontId="9" fillId="0" borderId="0" xfId="0" applyFont="1" applyFill="1" applyBorder="1" applyAlignment="1">
      <alignment horizontal="left" vertical="center" wrapText="1"/>
    </xf>
    <xf numFmtId="170" fontId="21" fillId="0" borderId="0" xfId="0" applyNumberFormat="1" applyFont="1" applyFill="1" applyBorder="1" applyAlignment="1">
      <alignment horizontal="right" vertical="top" wrapText="1"/>
    </xf>
    <xf numFmtId="0" fontId="23" fillId="0" borderId="0" xfId="0" applyNumberFormat="1" applyFont="1" applyFill="1" applyBorder="1" applyAlignment="1">
      <alignment horizontal="right" vertical="top" wrapText="1"/>
    </xf>
    <xf numFmtId="0" fontId="21" fillId="0" borderId="0" xfId="0" applyNumberFormat="1" applyFont="1" applyFill="1" applyBorder="1">
      <alignment vertical="top" wrapText="1"/>
    </xf>
    <xf numFmtId="0" fontId="15" fillId="2" borderId="0" xfId="0" applyFont="1" applyFill="1" applyBorder="1" applyAlignment="1">
      <alignment vertical="center" wrapText="1"/>
    </xf>
    <xf numFmtId="0" fontId="30" fillId="8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vertical="center" wrapText="1"/>
    </xf>
    <xf numFmtId="166" fontId="30" fillId="0" borderId="1" xfId="0" applyNumberFormat="1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0" fontId="36" fillId="0" borderId="1" xfId="0" applyFont="1" applyFill="1" applyBorder="1">
      <alignment vertical="top" wrapText="1"/>
    </xf>
    <xf numFmtId="0" fontId="40" fillId="0" borderId="1" xfId="0" applyNumberFormat="1" applyFont="1" applyFill="1" applyBorder="1">
      <alignment vertical="top" wrapText="1"/>
    </xf>
    <xf numFmtId="0" fontId="40" fillId="0" borderId="1" xfId="0" applyFont="1" applyFill="1" applyBorder="1">
      <alignment vertical="top" wrapText="1"/>
    </xf>
    <xf numFmtId="0" fontId="41" fillId="0" borderId="1" xfId="0" applyNumberFormat="1" applyFont="1" applyFill="1" applyBorder="1">
      <alignment vertical="top" wrapText="1"/>
    </xf>
    <xf numFmtId="0" fontId="41" fillId="0" borderId="1" xfId="0" applyFont="1" applyFill="1" applyBorder="1">
      <alignment vertical="top" wrapText="1"/>
    </xf>
    <xf numFmtId="0" fontId="27" fillId="8" borderId="1" xfId="0" applyFont="1" applyFill="1" applyBorder="1" applyAlignment="1">
      <alignment vertical="center" wrapText="1"/>
    </xf>
    <xf numFmtId="0" fontId="42" fillId="0" borderId="1" xfId="0" applyNumberFormat="1" applyFont="1" applyFill="1" applyBorder="1">
      <alignment vertical="top" wrapText="1"/>
    </xf>
    <xf numFmtId="0" fontId="42" fillId="0" borderId="1" xfId="0" applyFont="1" applyFill="1" applyBorder="1">
      <alignment vertical="top" wrapText="1"/>
    </xf>
    <xf numFmtId="165" fontId="45" fillId="0" borderId="1" xfId="3" applyFont="1" applyFill="1" applyBorder="1" applyAlignment="1">
      <alignment horizontal="right" vertical="center" wrapText="1"/>
    </xf>
    <xf numFmtId="166" fontId="45" fillId="0" borderId="1" xfId="0" applyNumberFormat="1" applyFont="1" applyFill="1" applyBorder="1" applyAlignment="1">
      <alignment vertical="center" wrapText="1"/>
    </xf>
    <xf numFmtId="165" fontId="30" fillId="0" borderId="1" xfId="3" applyFont="1" applyFill="1" applyBorder="1" applyAlignment="1">
      <alignment horizontal="right" vertical="center" wrapText="1"/>
    </xf>
    <xf numFmtId="166" fontId="32" fillId="0" borderId="5" xfId="0" applyNumberFormat="1" applyFont="1" applyFill="1" applyBorder="1" applyAlignment="1">
      <alignment horizontal="right" vertical="center" wrapText="1"/>
    </xf>
    <xf numFmtId="165" fontId="39" fillId="0" borderId="1" xfId="3" applyFont="1" applyFill="1" applyBorder="1" applyAlignment="1">
      <alignment horizontal="right" vertical="center" wrapText="1"/>
    </xf>
    <xf numFmtId="0" fontId="48" fillId="0" borderId="1" xfId="0" applyNumberFormat="1" applyFont="1" applyFill="1" applyBorder="1">
      <alignment vertical="top" wrapText="1"/>
    </xf>
    <xf numFmtId="0" fontId="48" fillId="0" borderId="1" xfId="0" applyFont="1" applyFill="1" applyBorder="1">
      <alignment vertical="top" wrapText="1"/>
    </xf>
    <xf numFmtId="0" fontId="0" fillId="0" borderId="0" xfId="0" applyAlignment="1">
      <alignment vertical="top"/>
    </xf>
    <xf numFmtId="165" fontId="53" fillId="0" borderId="19" xfId="3" applyFont="1" applyBorder="1" applyAlignment="1">
      <alignment vertical="center" wrapText="1"/>
    </xf>
    <xf numFmtId="165" fontId="53" fillId="0" borderId="20" xfId="3" applyFont="1" applyBorder="1" applyAlignment="1">
      <alignment vertical="center" wrapText="1"/>
    </xf>
    <xf numFmtId="14" fontId="51" fillId="10" borderId="8" xfId="5" applyNumberFormat="1" applyFont="1" applyFill="1" applyBorder="1" applyAlignment="1">
      <alignment horizontal="center" vertical="center"/>
    </xf>
    <xf numFmtId="14" fontId="34" fillId="3" borderId="24" xfId="6" applyNumberFormat="1" applyFont="1" applyFill="1" applyBorder="1" applyAlignment="1">
      <alignment horizontal="right" vertical="center" wrapText="1"/>
    </xf>
    <xf numFmtId="165" fontId="34" fillId="3" borderId="25" xfId="3" applyFont="1" applyFill="1" applyBorder="1" applyAlignment="1">
      <alignment vertical="center" wrapText="1"/>
    </xf>
    <xf numFmtId="0" fontId="55" fillId="0" borderId="0" xfId="0" applyFont="1" applyAlignment="1">
      <alignment vertical="top"/>
    </xf>
    <xf numFmtId="165" fontId="49" fillId="5" borderId="22" xfId="5" applyNumberFormat="1" applyFont="1" applyFill="1" applyBorder="1" applyAlignment="1">
      <alignment horizontal="center" vertical="center" wrapText="1"/>
    </xf>
    <xf numFmtId="0" fontId="55" fillId="0" borderId="0" xfId="0" applyFo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51" fillId="10" borderId="14" xfId="5" applyNumberFormat="1" applyFont="1" applyFill="1" applyBorder="1" applyAlignment="1">
      <alignment horizontal="left" vertical="center"/>
    </xf>
    <xf numFmtId="0" fontId="30" fillId="0" borderId="19" xfId="0" applyFont="1" applyFill="1" applyBorder="1" applyAlignment="1">
      <alignment vertical="center" wrapText="1"/>
    </xf>
    <xf numFmtId="165" fontId="30" fillId="0" borderId="18" xfId="3" applyFont="1" applyFill="1" applyBorder="1" applyAlignment="1">
      <alignment horizontal="right" vertical="center" wrapText="1"/>
    </xf>
    <xf numFmtId="0" fontId="6" fillId="0" borderId="4" xfId="0" applyNumberFormat="1" applyFont="1" applyFill="1" applyBorder="1">
      <alignment vertical="top" wrapText="1"/>
    </xf>
    <xf numFmtId="166" fontId="26" fillId="0" borderId="4" xfId="0" applyNumberFormat="1" applyFont="1" applyFill="1" applyBorder="1">
      <alignment vertical="top" wrapText="1"/>
    </xf>
    <xf numFmtId="166" fontId="30" fillId="0" borderId="1" xfId="0" applyNumberFormat="1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vertical="center" wrapText="1"/>
    </xf>
    <xf numFmtId="0" fontId="44" fillId="0" borderId="1" xfId="0" applyFont="1" applyFill="1" applyBorder="1" applyAlignment="1">
      <alignment vertical="center" wrapText="1"/>
    </xf>
    <xf numFmtId="166" fontId="32" fillId="0" borderId="1" xfId="0" applyNumberFormat="1" applyFont="1" applyFill="1" applyBorder="1" applyAlignment="1">
      <alignment horizontal="right" vertical="center" wrapText="1"/>
    </xf>
    <xf numFmtId="43" fontId="28" fillId="0" borderId="1" xfId="12" applyFont="1" applyFill="1" applyBorder="1" applyAlignment="1">
      <alignment horizontal="right" vertical="center" wrapText="1"/>
    </xf>
    <xf numFmtId="0" fontId="59" fillId="2" borderId="1" xfId="0" applyNumberFormat="1" applyFont="1" applyFill="1" applyBorder="1">
      <alignment vertical="top" wrapText="1"/>
    </xf>
    <xf numFmtId="165" fontId="28" fillId="0" borderId="1" xfId="13" applyFont="1" applyFill="1" applyBorder="1" applyAlignment="1">
      <alignment horizontal="right" vertical="center" wrapText="1"/>
    </xf>
    <xf numFmtId="166" fontId="28" fillId="0" borderId="1" xfId="11" applyNumberFormat="1" applyFont="1" applyFill="1" applyBorder="1" applyAlignment="1">
      <alignment vertical="center" wrapText="1"/>
    </xf>
    <xf numFmtId="164" fontId="31" fillId="0" borderId="1" xfId="14" applyFont="1" applyFill="1" applyBorder="1" applyAlignment="1">
      <alignment horizontal="right" vertical="center" wrapText="1"/>
    </xf>
    <xf numFmtId="165" fontId="30" fillId="0" borderId="1" xfId="15" applyFont="1" applyFill="1" applyBorder="1" applyAlignment="1">
      <alignment horizontal="right" vertical="center" wrapText="1"/>
    </xf>
    <xf numFmtId="164" fontId="30" fillId="0" borderId="1" xfId="16" applyFont="1" applyFill="1" applyBorder="1" applyAlignment="1">
      <alignment horizontal="right" vertical="center" wrapText="1"/>
    </xf>
    <xf numFmtId="0" fontId="36" fillId="0" borderId="0" xfId="0" applyFont="1" applyAlignment="1">
      <alignment vertical="top"/>
    </xf>
    <xf numFmtId="0" fontId="6" fillId="0" borderId="29" xfId="0" applyNumberFormat="1" applyFont="1" applyFill="1" applyBorder="1">
      <alignment vertical="top" wrapText="1"/>
    </xf>
    <xf numFmtId="165" fontId="60" fillId="0" borderId="1" xfId="3" applyFont="1" applyFill="1" applyBorder="1" applyAlignment="1">
      <alignment horizontal="right" vertical="center" wrapText="1"/>
    </xf>
    <xf numFmtId="4" fontId="45" fillId="0" borderId="1" xfId="0" applyNumberFormat="1" applyFont="1" applyFill="1" applyBorder="1" applyAlignment="1">
      <alignment vertical="center" wrapText="1"/>
    </xf>
    <xf numFmtId="49" fontId="45" fillId="0" borderId="1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51" fillId="10" borderId="7" xfId="5" applyNumberFormat="1" applyFont="1" applyFill="1" applyBorder="1" applyAlignment="1">
      <alignment horizontal="left" vertical="center" wrapText="1"/>
    </xf>
    <xf numFmtId="0" fontId="52" fillId="9" borderId="15" xfId="5" applyFont="1" applyFill="1" applyBorder="1" applyAlignment="1">
      <alignment vertical="center" wrapText="1"/>
    </xf>
    <xf numFmtId="0" fontId="52" fillId="9" borderId="9" xfId="5" applyFont="1" applyFill="1" applyBorder="1" applyAlignment="1">
      <alignment horizontal="center" vertical="center" wrapText="1"/>
    </xf>
    <xf numFmtId="14" fontId="52" fillId="9" borderId="15" xfId="5" applyNumberFormat="1" applyFont="1" applyFill="1" applyBorder="1" applyAlignment="1">
      <alignment horizontal="center" vertical="center" wrapText="1"/>
    </xf>
    <xf numFmtId="14" fontId="52" fillId="9" borderId="17" xfId="5" applyNumberFormat="1" applyFont="1" applyFill="1" applyBorder="1" applyAlignment="1">
      <alignment horizontal="center" vertical="center" wrapText="1"/>
    </xf>
    <xf numFmtId="0" fontId="49" fillId="5" borderId="21" xfId="5" applyFont="1" applyFill="1" applyBorder="1" applyAlignment="1">
      <alignment vertical="center" wrapText="1"/>
    </xf>
    <xf numFmtId="0" fontId="49" fillId="5" borderId="26" xfId="5" applyFont="1" applyFill="1" applyBorder="1" applyAlignment="1">
      <alignment horizontal="center" vertical="center" wrapText="1"/>
    </xf>
    <xf numFmtId="165" fontId="64" fillId="5" borderId="21" xfId="5" applyNumberFormat="1" applyFont="1" applyFill="1" applyBorder="1" applyAlignment="1">
      <alignment horizontal="center" vertical="center" wrapText="1"/>
    </xf>
    <xf numFmtId="165" fontId="53" fillId="5" borderId="22" xfId="18" applyNumberFormat="1" applyFont="1" applyFill="1" applyBorder="1" applyAlignment="1">
      <alignment horizontal="center" vertical="center" wrapText="1"/>
    </xf>
    <xf numFmtId="0" fontId="53" fillId="0" borderId="18" xfId="6" applyFont="1" applyBorder="1" applyAlignment="1">
      <alignment vertical="center"/>
    </xf>
    <xf numFmtId="14" fontId="53" fillId="0" borderId="2" xfId="6" applyNumberFormat="1" applyFont="1" applyBorder="1" applyAlignment="1">
      <alignment vertical="center" wrapText="1"/>
    </xf>
    <xf numFmtId="165" fontId="65" fillId="0" borderId="18" xfId="3" applyFont="1" applyBorder="1" applyAlignment="1">
      <alignment vertical="center" wrapText="1"/>
    </xf>
    <xf numFmtId="0" fontId="53" fillId="0" borderId="2" xfId="6" applyFont="1" applyBorder="1" applyAlignment="1">
      <alignment vertical="center" wrapText="1"/>
    </xf>
    <xf numFmtId="0" fontId="53" fillId="0" borderId="33" xfId="6" applyFont="1" applyBorder="1" applyAlignment="1">
      <alignment vertical="center" wrapText="1"/>
    </xf>
    <xf numFmtId="165" fontId="65" fillId="0" borderId="30" xfId="3" applyFont="1" applyBorder="1" applyAlignment="1">
      <alignment vertical="center" wrapText="1"/>
    </xf>
    <xf numFmtId="0" fontId="53" fillId="3" borderId="23" xfId="6" applyFont="1" applyFill="1" applyBorder="1" applyAlignment="1">
      <alignment vertical="center"/>
    </xf>
    <xf numFmtId="14" fontId="34" fillId="3" borderId="12" xfId="6" applyNumberFormat="1" applyFont="1" applyFill="1" applyBorder="1" applyAlignment="1">
      <alignment horizontal="right" vertical="center" wrapText="1"/>
    </xf>
    <xf numFmtId="165" fontId="66" fillId="3" borderId="23" xfId="3" applyFont="1" applyFill="1" applyBorder="1" applyAlignment="1">
      <alignment vertical="center" wrapText="1"/>
    </xf>
    <xf numFmtId="0" fontId="0" fillId="0" borderId="0" xfId="0" quotePrefix="1" applyAlignment="1">
      <alignment vertical="top"/>
    </xf>
    <xf numFmtId="165" fontId="66" fillId="3" borderId="24" xfId="3" applyFont="1" applyFill="1" applyBorder="1" applyAlignment="1">
      <alignment vertical="center" wrapText="1"/>
    </xf>
    <xf numFmtId="0" fontId="36" fillId="0" borderId="0" xfId="0" applyFont="1">
      <alignment vertical="top" wrapText="1"/>
    </xf>
    <xf numFmtId="0" fontId="36" fillId="4" borderId="1" xfId="0" applyFont="1" applyFill="1" applyBorder="1" applyAlignment="1">
      <alignment vertical="center"/>
    </xf>
    <xf numFmtId="0" fontId="36" fillId="4" borderId="1" xfId="0" applyFont="1" applyFill="1" applyBorder="1">
      <alignment vertical="top" wrapText="1"/>
    </xf>
    <xf numFmtId="0" fontId="36" fillId="4" borderId="1" xfId="0" applyFont="1" applyFill="1" applyBorder="1" applyAlignment="1">
      <alignment vertical="top"/>
    </xf>
    <xf numFmtId="0" fontId="36" fillId="4" borderId="19" xfId="0" applyFont="1" applyFill="1" applyBorder="1" applyAlignment="1">
      <alignment vertical="top"/>
    </xf>
    <xf numFmtId="0" fontId="36" fillId="4" borderId="18" xfId="0" applyFont="1" applyFill="1" applyBorder="1" applyAlignment="1">
      <alignment vertical="top"/>
    </xf>
    <xf numFmtId="0" fontId="0" fillId="0" borderId="1" xfId="0" quotePrefix="1" applyBorder="1" applyAlignment="1">
      <alignment vertical="center"/>
    </xf>
    <xf numFmtId="0" fontId="0" fillId="0" borderId="1" xfId="0" applyBorder="1">
      <alignment vertical="top" wrapText="1"/>
    </xf>
    <xf numFmtId="168" fontId="0" fillId="0" borderId="1" xfId="0" applyNumberFormat="1" applyBorder="1" applyAlignment="1">
      <alignment vertical="top"/>
    </xf>
    <xf numFmtId="168" fontId="0" fillId="0" borderId="19" xfId="0" applyNumberFormat="1" applyBorder="1" applyAlignment="1">
      <alignment vertical="top"/>
    </xf>
    <xf numFmtId="168" fontId="0" fillId="0" borderId="18" xfId="0" applyNumberFormat="1" applyBorder="1" applyAlignment="1">
      <alignment vertical="top"/>
    </xf>
    <xf numFmtId="168" fontId="36" fillId="0" borderId="19" xfId="0" applyNumberFormat="1" applyFont="1" applyBorder="1" applyAlignment="1">
      <alignment horizontal="right" vertical="center"/>
    </xf>
    <xf numFmtId="165" fontId="34" fillId="15" borderId="25" xfId="3" applyFont="1" applyFill="1" applyBorder="1" applyAlignment="1">
      <alignment vertical="center" wrapText="1"/>
    </xf>
    <xf numFmtId="0" fontId="0" fillId="0" borderId="0" xfId="0" quotePrefix="1">
      <alignment vertical="top" wrapText="1"/>
    </xf>
    <xf numFmtId="168" fontId="36" fillId="0" borderId="19" xfId="0" applyNumberFormat="1" applyFont="1" applyBorder="1" applyAlignment="1">
      <alignment vertical="center"/>
    </xf>
    <xf numFmtId="169" fontId="68" fillId="0" borderId="4" xfId="0" applyNumberFormat="1" applyFont="1" applyFill="1" applyBorder="1" applyAlignment="1">
      <alignment horizontal="right" vertical="center"/>
    </xf>
    <xf numFmtId="0" fontId="69" fillId="0" borderId="1" xfId="0" applyNumberFormat="1" applyFont="1" applyFill="1" applyBorder="1">
      <alignment vertical="top" wrapText="1"/>
    </xf>
    <xf numFmtId="0" fontId="69" fillId="0" borderId="1" xfId="0" applyFont="1" applyFill="1" applyBorder="1">
      <alignment vertical="top" wrapText="1"/>
    </xf>
    <xf numFmtId="165" fontId="45" fillId="0" borderId="2" xfId="3" applyFont="1" applyFill="1" applyBorder="1" applyAlignment="1">
      <alignment horizontal="right" vertical="center" wrapText="1"/>
    </xf>
    <xf numFmtId="0" fontId="57" fillId="0" borderId="1" xfId="0" applyFont="1" applyFill="1" applyBorder="1" applyAlignment="1">
      <alignment vertical="center" wrapText="1"/>
    </xf>
    <xf numFmtId="168" fontId="34" fillId="15" borderId="25" xfId="3" applyNumberFormat="1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35" xfId="0" quotePrefix="1" applyBorder="1" applyAlignment="1">
      <alignment vertical="center"/>
    </xf>
    <xf numFmtId="168" fontId="0" fillId="0" borderId="35" xfId="0" applyNumberFormat="1" applyBorder="1" applyAlignment="1">
      <alignment vertical="top"/>
    </xf>
    <xf numFmtId="0" fontId="53" fillId="16" borderId="18" xfId="6" applyFont="1" applyFill="1" applyBorder="1" applyAlignment="1">
      <alignment vertical="center"/>
    </xf>
    <xf numFmtId="165" fontId="65" fillId="16" borderId="1" xfId="3" applyFont="1" applyFill="1" applyBorder="1" applyAlignment="1">
      <alignment vertical="center" wrapText="1"/>
    </xf>
    <xf numFmtId="165" fontId="53" fillId="16" borderId="19" xfId="3" applyFont="1" applyFill="1" applyBorder="1" applyAlignment="1">
      <alignment vertical="center" wrapText="1"/>
    </xf>
    <xf numFmtId="165" fontId="65" fillId="16" borderId="18" xfId="3" applyFont="1" applyFill="1" applyBorder="1" applyAlignment="1">
      <alignment vertical="center" wrapText="1"/>
    </xf>
    <xf numFmtId="0" fontId="53" fillId="14" borderId="23" xfId="6" applyFont="1" applyFill="1" applyBorder="1" applyAlignment="1">
      <alignment vertical="center"/>
    </xf>
    <xf numFmtId="14" fontId="34" fillId="14" borderId="24" xfId="6" applyNumberFormat="1" applyFont="1" applyFill="1" applyBorder="1" applyAlignment="1">
      <alignment horizontal="right" vertical="center" wrapText="1"/>
    </xf>
    <xf numFmtId="165" fontId="66" fillId="14" borderId="24" xfId="3" applyFont="1" applyFill="1" applyBorder="1" applyAlignment="1">
      <alignment vertical="center" wrapText="1"/>
    </xf>
    <xf numFmtId="165" fontId="34" fillId="14" borderId="25" xfId="3" applyFont="1" applyFill="1" applyBorder="1" applyAlignment="1">
      <alignment vertical="center" wrapText="1"/>
    </xf>
    <xf numFmtId="165" fontId="66" fillId="14" borderId="23" xfId="3" applyFont="1" applyFill="1" applyBorder="1" applyAlignment="1">
      <alignment vertical="center" wrapText="1"/>
    </xf>
    <xf numFmtId="0" fontId="53" fillId="16" borderId="1" xfId="6" applyFont="1" applyFill="1" applyBorder="1" applyAlignment="1">
      <alignment horizontal="right" vertical="center" wrapText="1"/>
    </xf>
    <xf numFmtId="0" fontId="67" fillId="17" borderId="1" xfId="0" applyFont="1" applyFill="1" applyBorder="1" applyAlignment="1">
      <alignment vertical="center"/>
    </xf>
    <xf numFmtId="0" fontId="67" fillId="17" borderId="1" xfId="0" applyFont="1" applyFill="1" applyBorder="1">
      <alignment vertical="top" wrapText="1"/>
    </xf>
    <xf numFmtId="0" fontId="67" fillId="17" borderId="1" xfId="0" applyFont="1" applyFill="1" applyBorder="1" applyAlignment="1">
      <alignment vertical="top"/>
    </xf>
    <xf numFmtId="0" fontId="67" fillId="17" borderId="19" xfId="0" applyFont="1" applyFill="1" applyBorder="1" applyAlignment="1">
      <alignment vertical="top"/>
    </xf>
    <xf numFmtId="0" fontId="67" fillId="17" borderId="18" xfId="0" applyFont="1" applyFill="1" applyBorder="1" applyAlignment="1">
      <alignment vertical="top"/>
    </xf>
    <xf numFmtId="0" fontId="36" fillId="13" borderId="35" xfId="0" applyFont="1" applyFill="1" applyBorder="1" applyAlignment="1">
      <alignment horizontal="center" vertical="center" wrapText="1"/>
    </xf>
    <xf numFmtId="168" fontId="36" fillId="18" borderId="19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top"/>
    </xf>
    <xf numFmtId="14" fontId="51" fillId="0" borderId="0" xfId="5" applyNumberFormat="1" applyFont="1" applyAlignment="1">
      <alignment horizontal="center" vertical="center"/>
    </xf>
    <xf numFmtId="0" fontId="52" fillId="0" borderId="28" xfId="5" applyFont="1" applyBorder="1" applyAlignment="1">
      <alignment horizontal="center" vertical="center" wrapText="1"/>
    </xf>
    <xf numFmtId="0" fontId="52" fillId="0" borderId="0" xfId="5" applyFont="1" applyAlignment="1">
      <alignment horizontal="center" vertical="center" wrapText="1"/>
    </xf>
    <xf numFmtId="165" fontId="49" fillId="0" borderId="28" xfId="5" applyNumberFormat="1" applyFont="1" applyBorder="1" applyAlignment="1">
      <alignment horizontal="center" vertical="center" wrapText="1"/>
    </xf>
    <xf numFmtId="165" fontId="49" fillId="0" borderId="0" xfId="5" applyNumberFormat="1" applyFont="1" applyAlignment="1">
      <alignment horizontal="center" vertical="center" wrapText="1"/>
    </xf>
    <xf numFmtId="165" fontId="53" fillId="0" borderId="28" xfId="3" applyFont="1" applyFill="1" applyBorder="1" applyAlignment="1">
      <alignment vertical="center" wrapText="1"/>
    </xf>
    <xf numFmtId="165" fontId="53" fillId="0" borderId="0" xfId="3" applyFont="1" applyFill="1" applyBorder="1" applyAlignment="1">
      <alignment vertical="center" wrapText="1"/>
    </xf>
    <xf numFmtId="165" fontId="34" fillId="0" borderId="28" xfId="3" applyFont="1" applyFill="1" applyBorder="1" applyAlignment="1">
      <alignment vertical="center" wrapText="1"/>
    </xf>
    <xf numFmtId="165" fontId="34" fillId="0" borderId="0" xfId="3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top"/>
    </xf>
    <xf numFmtId="164" fontId="32" fillId="0" borderId="1" xfId="4" applyFont="1" applyFill="1" applyBorder="1" applyAlignment="1">
      <alignment horizontal="right" vertical="center" wrapText="1"/>
    </xf>
    <xf numFmtId="166" fontId="32" fillId="0" borderId="1" xfId="0" applyNumberFormat="1" applyFont="1" applyFill="1" applyBorder="1" applyAlignment="1">
      <alignment vertical="center" wrapText="1"/>
    </xf>
    <xf numFmtId="166" fontId="32" fillId="4" borderId="1" xfId="0" applyNumberFormat="1" applyFont="1" applyFill="1" applyBorder="1" applyAlignment="1">
      <alignment vertical="center" wrapText="1"/>
    </xf>
    <xf numFmtId="170" fontId="74" fillId="0" borderId="0" xfId="0" applyNumberFormat="1" applyFont="1" applyFill="1" applyBorder="1" applyAlignment="1">
      <alignment horizontal="right" vertical="top" wrapText="1"/>
    </xf>
    <xf numFmtId="0" fontId="63" fillId="0" borderId="0" xfId="0" applyNumberFormat="1" applyFont="1" applyFill="1" applyBorder="1" applyAlignment="1">
      <alignment horizontal="right" vertical="top" wrapText="1"/>
    </xf>
    <xf numFmtId="0" fontId="74" fillId="0" borderId="0" xfId="0" applyNumberFormat="1" applyFont="1" applyFill="1" applyBorder="1">
      <alignment vertical="top" wrapText="1"/>
    </xf>
    <xf numFmtId="170" fontId="74" fillId="0" borderId="6" xfId="0" applyNumberFormat="1" applyFont="1" applyFill="1" applyBorder="1" applyAlignment="1">
      <alignment horizontal="right" vertical="top" wrapText="1"/>
    </xf>
    <xf numFmtId="0" fontId="63" fillId="0" borderId="6" xfId="0" applyNumberFormat="1" applyFont="1" applyFill="1" applyBorder="1" applyAlignment="1">
      <alignment horizontal="right" vertical="top" wrapText="1"/>
    </xf>
    <xf numFmtId="0" fontId="74" fillId="0" borderId="6" xfId="0" applyNumberFormat="1" applyFont="1" applyFill="1" applyBorder="1">
      <alignment vertical="top" wrapText="1"/>
    </xf>
    <xf numFmtId="0" fontId="59" fillId="2" borderId="6" xfId="0" applyNumberFormat="1" applyFont="1" applyFill="1" applyBorder="1">
      <alignment vertical="top" wrapText="1"/>
    </xf>
    <xf numFmtId="170" fontId="74" fillId="0" borderId="1" xfId="0" applyNumberFormat="1" applyFont="1" applyFill="1" applyBorder="1" applyAlignment="1">
      <alignment horizontal="right" vertical="top" wrapText="1"/>
    </xf>
    <xf numFmtId="0" fontId="63" fillId="0" borderId="1" xfId="0" applyNumberFormat="1" applyFont="1" applyFill="1" applyBorder="1" applyAlignment="1">
      <alignment horizontal="right" vertical="top" wrapText="1"/>
    </xf>
    <xf numFmtId="0" fontId="74" fillId="0" borderId="1" xfId="0" applyNumberFormat="1" applyFont="1" applyFill="1" applyBorder="1">
      <alignment vertical="top" wrapText="1"/>
    </xf>
    <xf numFmtId="49" fontId="25" fillId="6" borderId="2" xfId="0" applyNumberFormat="1" applyFont="1" applyFill="1" applyBorder="1" applyAlignment="1">
      <alignment horizontal="center" vertical="center" wrapText="1"/>
    </xf>
    <xf numFmtId="0" fontId="0" fillId="0" borderId="35" xfId="0" applyBorder="1">
      <alignment vertical="top" wrapText="1"/>
    </xf>
    <xf numFmtId="0" fontId="0" fillId="0" borderId="35" xfId="0" applyBorder="1" applyAlignment="1">
      <alignment horizontal="center" vertical="top"/>
    </xf>
    <xf numFmtId="171" fontId="0" fillId="0" borderId="0" xfId="0" applyNumberFormat="1" applyFill="1" applyBorder="1" applyAlignment="1">
      <alignment vertical="top"/>
    </xf>
    <xf numFmtId="166" fontId="27" fillId="19" borderId="1" xfId="0" applyNumberFormat="1" applyFont="1" applyFill="1" applyBorder="1" applyAlignment="1">
      <alignment vertical="center" wrapText="1"/>
    </xf>
    <xf numFmtId="0" fontId="27" fillId="19" borderId="1" xfId="0" applyFont="1" applyFill="1" applyBorder="1" applyAlignment="1">
      <alignment vertical="center" wrapText="1"/>
    </xf>
    <xf numFmtId="165" fontId="45" fillId="0" borderId="18" xfId="3" applyFont="1" applyFill="1" applyBorder="1" applyAlignment="1">
      <alignment horizontal="right" vertical="center" wrapText="1"/>
    </xf>
    <xf numFmtId="0" fontId="10" fillId="19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vertical="center" wrapText="1"/>
    </xf>
    <xf numFmtId="164" fontId="47" fillId="0" borderId="1" xfId="4" applyFont="1" applyFill="1" applyBorder="1" applyAlignment="1">
      <alignment horizontal="right" vertical="center" wrapText="1"/>
    </xf>
    <xf numFmtId="166" fontId="73" fillId="7" borderId="1" xfId="0" applyNumberFormat="1" applyFont="1" applyFill="1" applyBorder="1" applyAlignment="1">
      <alignment vertical="center" wrapText="1"/>
    </xf>
    <xf numFmtId="0" fontId="77" fillId="7" borderId="2" xfId="0" applyFont="1" applyFill="1" applyBorder="1" applyAlignment="1">
      <alignment horizontal="right" vertical="center" wrapText="1"/>
    </xf>
    <xf numFmtId="0" fontId="0" fillId="0" borderId="0" xfId="0" applyFill="1" applyBorder="1">
      <alignment vertical="top" wrapText="1"/>
    </xf>
    <xf numFmtId="0" fontId="76" fillId="0" borderId="2" xfId="0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center" vertical="center" wrapText="1"/>
    </xf>
    <xf numFmtId="0" fontId="75" fillId="0" borderId="2" xfId="0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 wrapText="1"/>
    </xf>
    <xf numFmtId="0" fontId="76" fillId="0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5" fillId="19" borderId="1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vertical="center" wrapText="1"/>
    </xf>
    <xf numFmtId="49" fontId="30" fillId="0" borderId="18" xfId="0" applyNumberFormat="1" applyFont="1" applyFill="1" applyBorder="1" applyAlignment="1">
      <alignment horizontal="center" vertical="center" wrapText="1"/>
    </xf>
    <xf numFmtId="49" fontId="39" fillId="0" borderId="18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vertical="center" wrapText="1"/>
    </xf>
    <xf numFmtId="49" fontId="25" fillId="6" borderId="19" xfId="0" applyNumberFormat="1" applyFont="1" applyFill="1" applyBorder="1" applyAlignment="1">
      <alignment horizontal="center" vertical="center" wrapText="1"/>
    </xf>
    <xf numFmtId="0" fontId="76" fillId="4" borderId="2" xfId="0" applyFont="1" applyFill="1" applyBorder="1" applyAlignment="1">
      <alignment horizontal="center" vertical="center" wrapText="1"/>
    </xf>
    <xf numFmtId="165" fontId="32" fillId="4" borderId="1" xfId="3" applyFont="1" applyFill="1" applyBorder="1" applyAlignment="1">
      <alignment horizontal="right" vertical="center" wrapText="1"/>
    </xf>
    <xf numFmtId="165" fontId="32" fillId="20" borderId="1" xfId="3" applyFont="1" applyFill="1" applyBorder="1" applyAlignment="1">
      <alignment horizontal="right" vertical="center" wrapText="1"/>
    </xf>
    <xf numFmtId="4" fontId="32" fillId="20" borderId="1" xfId="0" applyNumberFormat="1" applyFont="1" applyFill="1" applyBorder="1" applyAlignment="1">
      <alignment vertical="center" wrapText="1"/>
    </xf>
    <xf numFmtId="0" fontId="76" fillId="0" borderId="39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0" fillId="0" borderId="39" xfId="0" applyNumberFormat="1" applyFill="1" applyBorder="1">
      <alignment vertical="top" wrapText="1"/>
    </xf>
    <xf numFmtId="0" fontId="0" fillId="0" borderId="39" xfId="0" applyFill="1" applyBorder="1">
      <alignment vertical="top" wrapText="1"/>
    </xf>
    <xf numFmtId="0" fontId="0" fillId="0" borderId="0" xfId="0" applyNumberFormat="1" applyFill="1" applyBorder="1">
      <alignment vertical="top" wrapText="1"/>
    </xf>
    <xf numFmtId="0" fontId="0" fillId="0" borderId="32" xfId="0" applyNumberFormat="1" applyFill="1" applyBorder="1">
      <alignment vertical="top" wrapText="1"/>
    </xf>
    <xf numFmtId="0" fontId="0" fillId="0" borderId="32" xfId="0" applyFill="1" applyBorder="1">
      <alignment vertical="top" wrapText="1"/>
    </xf>
    <xf numFmtId="0" fontId="6" fillId="0" borderId="36" xfId="0" applyNumberFormat="1" applyFont="1" applyFill="1" applyBorder="1">
      <alignment vertical="top" wrapText="1"/>
    </xf>
    <xf numFmtId="0" fontId="0" fillId="0" borderId="36" xfId="0" applyNumberFormat="1" applyFill="1" applyBorder="1">
      <alignment vertical="top" wrapText="1"/>
    </xf>
    <xf numFmtId="0" fontId="11" fillId="0" borderId="36" xfId="0" applyNumberFormat="1" applyFont="1" applyFill="1" applyBorder="1">
      <alignment vertical="top" wrapText="1"/>
    </xf>
    <xf numFmtId="0" fontId="12" fillId="0" borderId="36" xfId="0" applyNumberFormat="1" applyFont="1" applyFill="1" applyBorder="1">
      <alignment vertical="top" wrapText="1"/>
    </xf>
    <xf numFmtId="0" fontId="42" fillId="0" borderId="36" xfId="0" applyNumberFormat="1" applyFont="1" applyFill="1" applyBorder="1">
      <alignment vertical="top" wrapText="1"/>
    </xf>
    <xf numFmtId="0" fontId="36" fillId="0" borderId="36" xfId="0" applyNumberFormat="1" applyFont="1" applyFill="1" applyBorder="1">
      <alignment vertical="top" wrapText="1"/>
    </xf>
    <xf numFmtId="0" fontId="48" fillId="0" borderId="36" xfId="0" applyNumberFormat="1" applyFont="1" applyFill="1" applyBorder="1">
      <alignment vertical="top" wrapText="1"/>
    </xf>
    <xf numFmtId="0" fontId="13" fillId="0" borderId="36" xfId="0" applyNumberFormat="1" applyFont="1" applyFill="1" applyBorder="1">
      <alignment vertical="top" wrapText="1"/>
    </xf>
    <xf numFmtId="0" fontId="41" fillId="0" borderId="36" xfId="0" applyNumberFormat="1" applyFont="1" applyFill="1" applyBorder="1">
      <alignment vertical="top" wrapText="1"/>
    </xf>
    <xf numFmtId="0" fontId="40" fillId="0" borderId="36" xfId="0" applyNumberFormat="1" applyFont="1" applyFill="1" applyBorder="1">
      <alignment vertical="top" wrapText="1"/>
    </xf>
    <xf numFmtId="0" fontId="22" fillId="0" borderId="36" xfId="0" applyNumberFormat="1" applyFont="1" applyFill="1" applyBorder="1">
      <alignment vertical="top" wrapText="1"/>
    </xf>
    <xf numFmtId="166" fontId="27" fillId="8" borderId="1" xfId="0" applyNumberFormat="1" applyFont="1" applyFill="1" applyBorder="1" applyAlignment="1">
      <alignment vertical="center" wrapText="1"/>
    </xf>
    <xf numFmtId="6" fontId="30" fillId="0" borderId="1" xfId="0" applyNumberFormat="1" applyFont="1" applyFill="1" applyBorder="1" applyAlignment="1">
      <alignment horizontal="left" vertical="center" wrapText="1"/>
    </xf>
    <xf numFmtId="166" fontId="57" fillId="0" borderId="1" xfId="0" applyNumberFormat="1" applyFont="1" applyFill="1" applyBorder="1" applyAlignment="1">
      <alignment horizontal="left" vertical="center" wrapText="1"/>
    </xf>
    <xf numFmtId="4" fontId="57" fillId="0" borderId="1" xfId="0" applyNumberFormat="1" applyFont="1" applyFill="1" applyBorder="1" applyAlignment="1">
      <alignment vertical="center" wrapText="1"/>
    </xf>
    <xf numFmtId="4" fontId="30" fillId="0" borderId="1" xfId="0" applyNumberFormat="1" applyFont="1" applyFill="1" applyBorder="1" applyAlignment="1">
      <alignment horizontal="left" vertical="center" wrapText="1"/>
    </xf>
    <xf numFmtId="167" fontId="57" fillId="0" borderId="1" xfId="0" applyNumberFormat="1" applyFont="1" applyFill="1" applyBorder="1" applyAlignment="1">
      <alignment vertical="center" wrapText="1"/>
    </xf>
    <xf numFmtId="0" fontId="61" fillId="0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vertical="center" wrapText="1"/>
    </xf>
    <xf numFmtId="49" fontId="25" fillId="4" borderId="23" xfId="0" applyNumberFormat="1" applyFont="1" applyFill="1" applyBorder="1" applyAlignment="1">
      <alignment horizontal="center" vertical="center" wrapText="1"/>
    </xf>
    <xf numFmtId="49" fontId="25" fillId="4" borderId="24" xfId="0" applyNumberFormat="1" applyFont="1" applyFill="1" applyBorder="1" applyAlignment="1">
      <alignment horizontal="center" vertical="center" wrapText="1"/>
    </xf>
    <xf numFmtId="49" fontId="37" fillId="4" borderId="25" xfId="0" applyNumberFormat="1" applyFont="1" applyFill="1" applyBorder="1" applyAlignment="1">
      <alignment horizontal="center" vertical="center" wrapText="1"/>
    </xf>
    <xf numFmtId="0" fontId="76" fillId="8" borderId="2" xfId="0" applyFont="1" applyFill="1" applyBorder="1" applyAlignment="1">
      <alignment horizontal="center" vertical="center" wrapText="1"/>
    </xf>
    <xf numFmtId="0" fontId="71" fillId="0" borderId="36" xfId="0" applyNumberFormat="1" applyFont="1" applyFill="1" applyBorder="1">
      <alignment vertical="top" wrapText="1"/>
    </xf>
    <xf numFmtId="0" fontId="71" fillId="0" borderId="1" xfId="0" applyNumberFormat="1" applyFont="1" applyFill="1" applyBorder="1">
      <alignment vertical="top" wrapText="1"/>
    </xf>
    <xf numFmtId="0" fontId="71" fillId="0" borderId="1" xfId="0" applyFont="1" applyFill="1" applyBorder="1">
      <alignment vertical="top" wrapText="1"/>
    </xf>
    <xf numFmtId="166" fontId="32" fillId="0" borderId="40" xfId="0" applyNumberFormat="1" applyFont="1" applyFill="1" applyBorder="1" applyAlignment="1">
      <alignment horizontal="right" vertical="center" wrapText="1"/>
    </xf>
    <xf numFmtId="4" fontId="32" fillId="0" borderId="40" xfId="0" applyNumberFormat="1" applyFont="1" applyFill="1" applyBorder="1" applyAlignment="1">
      <alignment horizontal="right" vertical="center" wrapText="1"/>
    </xf>
    <xf numFmtId="0" fontId="47" fillId="6" borderId="1" xfId="0" applyFont="1" applyFill="1" applyBorder="1" applyAlignment="1">
      <alignment horizontal="center" vertical="center" wrapText="1"/>
    </xf>
    <xf numFmtId="170" fontId="25" fillId="4" borderId="24" xfId="0" applyNumberFormat="1" applyFont="1" applyFill="1" applyBorder="1" applyAlignment="1">
      <alignment horizontal="center" vertical="center" wrapText="1"/>
    </xf>
    <xf numFmtId="165" fontId="27" fillId="8" borderId="18" xfId="3" applyFont="1" applyFill="1" applyBorder="1" applyAlignment="1">
      <alignment horizontal="right" vertical="center" wrapText="1"/>
    </xf>
    <xf numFmtId="165" fontId="27" fillId="8" borderId="1" xfId="3" applyFont="1" applyFill="1" applyBorder="1" applyAlignment="1">
      <alignment horizontal="right" vertical="center" wrapText="1"/>
    </xf>
    <xf numFmtId="4" fontId="32" fillId="0" borderId="1" xfId="0" applyNumberFormat="1" applyFont="1" applyFill="1" applyBorder="1" applyAlignment="1">
      <alignment horizontal="right" vertical="center" wrapText="1"/>
    </xf>
    <xf numFmtId="164" fontId="32" fillId="8" borderId="1" xfId="4" applyFont="1" applyFill="1" applyBorder="1" applyAlignment="1">
      <alignment horizontal="right" vertical="center" wrapText="1"/>
    </xf>
    <xf numFmtId="165" fontId="27" fillId="19" borderId="18" xfId="3" applyFont="1" applyFill="1" applyBorder="1" applyAlignment="1">
      <alignment horizontal="right" vertical="center" wrapText="1"/>
    </xf>
    <xf numFmtId="165" fontId="27" fillId="19" borderId="1" xfId="3" applyFont="1" applyFill="1" applyBorder="1" applyAlignment="1">
      <alignment horizontal="right" vertical="center" wrapText="1"/>
    </xf>
    <xf numFmtId="164" fontId="32" fillId="19" borderId="1" xfId="4" applyFont="1" applyFill="1" applyBorder="1" applyAlignment="1">
      <alignment horizontal="right" vertical="center" wrapText="1"/>
    </xf>
    <xf numFmtId="166" fontId="32" fillId="8" borderId="40" xfId="0" applyNumberFormat="1" applyFont="1" applyFill="1" applyBorder="1" applyAlignment="1">
      <alignment horizontal="right" vertical="center" wrapText="1"/>
    </xf>
    <xf numFmtId="166" fontId="32" fillId="8" borderId="5" xfId="0" applyNumberFormat="1" applyFont="1" applyFill="1" applyBorder="1" applyAlignment="1">
      <alignment horizontal="right" vertical="center" wrapText="1"/>
    </xf>
    <xf numFmtId="4" fontId="32" fillId="0" borderId="27" xfId="0" applyNumberFormat="1" applyFont="1" applyFill="1" applyBorder="1" applyAlignment="1">
      <alignment horizontal="right" vertical="center" wrapText="1"/>
    </xf>
    <xf numFmtId="165" fontId="45" fillId="8" borderId="18" xfId="3" applyFont="1" applyFill="1" applyBorder="1" applyAlignment="1">
      <alignment horizontal="right" vertical="center" wrapText="1"/>
    </xf>
    <xf numFmtId="165" fontId="45" fillId="8" borderId="1" xfId="3" applyFont="1" applyFill="1" applyBorder="1" applyAlignment="1">
      <alignment horizontal="right" vertical="center" wrapText="1"/>
    </xf>
    <xf numFmtId="166" fontId="32" fillId="8" borderId="1" xfId="0" applyNumberFormat="1" applyFont="1" applyFill="1" applyBorder="1" applyAlignment="1">
      <alignment vertical="center" wrapText="1"/>
    </xf>
    <xf numFmtId="4" fontId="46" fillId="0" borderId="0" xfId="0" applyNumberFormat="1" applyFont="1" applyFill="1" applyBorder="1" applyAlignment="1">
      <alignment horizontal="right" vertical="center" wrapText="1"/>
    </xf>
    <xf numFmtId="165" fontId="79" fillId="0" borderId="18" xfId="3" applyFont="1" applyFill="1" applyBorder="1" applyAlignment="1">
      <alignment horizontal="center" vertical="center"/>
    </xf>
    <xf numFmtId="165" fontId="32" fillId="20" borderId="18" xfId="3" applyFont="1" applyFill="1" applyBorder="1" applyAlignment="1">
      <alignment horizontal="right" vertical="center" wrapText="1"/>
    </xf>
    <xf numFmtId="164" fontId="32" fillId="20" borderId="1" xfId="4" applyFont="1" applyFill="1" applyBorder="1" applyAlignment="1">
      <alignment horizontal="right" vertical="center" wrapText="1"/>
    </xf>
    <xf numFmtId="166" fontId="32" fillId="20" borderId="1" xfId="0" applyNumberFormat="1" applyFont="1" applyFill="1" applyBorder="1" applyAlignment="1">
      <alignment vertical="center" wrapText="1"/>
    </xf>
    <xf numFmtId="165" fontId="32" fillId="4" borderId="18" xfId="3" applyFont="1" applyFill="1" applyBorder="1" applyAlignment="1">
      <alignment horizontal="right" vertical="center" wrapText="1"/>
    </xf>
    <xf numFmtId="164" fontId="32" fillId="4" borderId="1" xfId="4" applyFont="1" applyFill="1" applyBorder="1" applyAlignment="1">
      <alignment horizontal="right" vertical="center" wrapText="1"/>
    </xf>
    <xf numFmtId="165" fontId="80" fillId="7" borderId="18" xfId="3" applyFont="1" applyFill="1" applyBorder="1" applyAlignment="1">
      <alignment horizontal="right" vertical="center" wrapText="1"/>
    </xf>
    <xf numFmtId="165" fontId="80" fillId="7" borderId="1" xfId="3" applyFont="1" applyFill="1" applyBorder="1" applyAlignment="1">
      <alignment horizontal="right" vertical="center" wrapText="1"/>
    </xf>
    <xf numFmtId="165" fontId="58" fillId="7" borderId="1" xfId="3" applyFont="1" applyFill="1" applyBorder="1" applyAlignment="1">
      <alignment horizontal="right" vertical="center" wrapText="1"/>
    </xf>
    <xf numFmtId="170" fontId="6" fillId="0" borderId="39" xfId="0" applyNumberFormat="1" applyFont="1" applyFill="1" applyBorder="1" applyAlignment="1">
      <alignment horizontal="right" vertical="top" wrapText="1"/>
    </xf>
    <xf numFmtId="0" fontId="63" fillId="0" borderId="39" xfId="0" applyNumberFormat="1" applyFont="1" applyFill="1" applyBorder="1" applyAlignment="1">
      <alignment horizontal="right" vertical="top" wrapText="1"/>
    </xf>
    <xf numFmtId="0" fontId="6" fillId="0" borderId="39" xfId="0" applyNumberFormat="1" applyFont="1" applyFill="1" applyBorder="1">
      <alignment vertical="top" wrapText="1"/>
    </xf>
    <xf numFmtId="0" fontId="6" fillId="0" borderId="0" xfId="0" applyNumberFormat="1" applyFont="1" applyFill="1" applyBorder="1">
      <alignment vertical="top" wrapText="1"/>
    </xf>
    <xf numFmtId="0" fontId="71" fillId="0" borderId="0" xfId="0" applyNumberFormat="1" applyFont="1" applyFill="1" applyBorder="1">
      <alignment vertical="top" wrapText="1"/>
    </xf>
    <xf numFmtId="170" fontId="6" fillId="0" borderId="0" xfId="0" applyNumberFormat="1" applyFont="1" applyFill="1" applyBorder="1" applyAlignment="1">
      <alignment horizontal="right" vertical="top" wrapText="1"/>
    </xf>
    <xf numFmtId="0" fontId="71" fillId="0" borderId="32" xfId="0" applyNumberFormat="1" applyFont="1" applyFill="1" applyBorder="1">
      <alignment vertical="top" wrapText="1"/>
    </xf>
    <xf numFmtId="0" fontId="39" fillId="0" borderId="16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39" fillId="0" borderId="24" xfId="0" applyNumberFormat="1" applyFont="1" applyFill="1" applyBorder="1" applyAlignment="1">
      <alignment horizontal="center" vertical="center" wrapText="1"/>
    </xf>
    <xf numFmtId="170" fontId="6" fillId="0" borderId="6" xfId="0" applyNumberFormat="1" applyFont="1" applyFill="1" applyBorder="1" applyAlignment="1">
      <alignment horizontal="right" vertical="top" wrapText="1"/>
    </xf>
    <xf numFmtId="0" fontId="6" fillId="0" borderId="6" xfId="0" applyNumberFormat="1" applyFont="1" applyFill="1" applyBorder="1">
      <alignment vertical="top" wrapText="1"/>
    </xf>
    <xf numFmtId="170" fontId="6" fillId="0" borderId="1" xfId="0" applyNumberFormat="1" applyFont="1" applyFill="1" applyBorder="1" applyAlignment="1">
      <alignment horizontal="right" vertical="top" wrapText="1"/>
    </xf>
    <xf numFmtId="0" fontId="75" fillId="8" borderId="2" xfId="0" applyFont="1" applyFill="1" applyBorder="1" applyAlignment="1">
      <alignment horizontal="center" vertical="center" wrapText="1"/>
    </xf>
    <xf numFmtId="0" fontId="76" fillId="8" borderId="38" xfId="0" applyFont="1" applyFill="1" applyBorder="1" applyAlignment="1">
      <alignment horizontal="center" vertical="center" wrapText="1"/>
    </xf>
    <xf numFmtId="0" fontId="76" fillId="20" borderId="2" xfId="0" applyFont="1" applyFill="1" applyBorder="1" applyAlignment="1">
      <alignment horizontal="center" vertical="center" wrapText="1"/>
    </xf>
    <xf numFmtId="0" fontId="75" fillId="4" borderId="2" xfId="0" applyFont="1" applyFill="1" applyBorder="1" applyAlignment="1">
      <alignment horizontal="center" vertical="center" wrapText="1"/>
    </xf>
    <xf numFmtId="0" fontId="75" fillId="20" borderId="2" xfId="0" applyFont="1" applyFill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left" vertical="center" wrapText="1"/>
    </xf>
    <xf numFmtId="0" fontId="5" fillId="8" borderId="19" xfId="0" applyFont="1" applyFill="1" applyBorder="1" applyAlignment="1">
      <alignment horizontal="left" vertical="center" wrapText="1"/>
    </xf>
    <xf numFmtId="0" fontId="75" fillId="20" borderId="19" xfId="0" applyFont="1" applyFill="1" applyBorder="1" applyAlignment="1">
      <alignment horizontal="left" vertical="center" wrapText="1"/>
    </xf>
    <xf numFmtId="0" fontId="78" fillId="4" borderId="19" xfId="0" applyFont="1" applyFill="1" applyBorder="1" applyAlignment="1">
      <alignment horizontal="left" vertical="center" wrapText="1"/>
    </xf>
    <xf numFmtId="49" fontId="32" fillId="20" borderId="18" xfId="0" applyNumberFormat="1" applyFont="1" applyFill="1" applyBorder="1" applyAlignment="1">
      <alignment horizontal="center" vertical="center" wrapText="1"/>
    </xf>
    <xf numFmtId="0" fontId="78" fillId="20" borderId="19" xfId="0" applyFont="1" applyFill="1" applyBorder="1" applyAlignment="1">
      <alignment horizontal="left" vertical="center" wrapText="1"/>
    </xf>
    <xf numFmtId="0" fontId="78" fillId="20" borderId="19" xfId="0" applyFont="1" applyFill="1" applyBorder="1" applyAlignment="1">
      <alignment vertical="center" wrapText="1"/>
    </xf>
    <xf numFmtId="4" fontId="46" fillId="0" borderId="40" xfId="0" applyNumberFormat="1" applyFont="1" applyFill="1" applyBorder="1" applyAlignment="1">
      <alignment horizontal="right" vertical="center" wrapText="1"/>
    </xf>
    <xf numFmtId="165" fontId="27" fillId="8" borderId="6" xfId="3" applyFont="1" applyFill="1" applyBorder="1" applyAlignment="1">
      <alignment horizontal="right" vertical="center" wrapText="1"/>
    </xf>
    <xf numFmtId="0" fontId="62" fillId="0" borderId="1" xfId="0" applyNumberFormat="1" applyFont="1" applyFill="1" applyBorder="1">
      <alignment vertical="top" wrapText="1"/>
    </xf>
    <xf numFmtId="4" fontId="46" fillId="0" borderId="1" xfId="0" applyNumberFormat="1" applyFont="1" applyFill="1" applyBorder="1" applyAlignment="1">
      <alignment horizontal="right" vertical="center" wrapText="1"/>
    </xf>
    <xf numFmtId="166" fontId="32" fillId="8" borderId="1" xfId="0" applyNumberFormat="1" applyFont="1" applyFill="1" applyBorder="1" applyAlignment="1">
      <alignment horizontal="right" vertical="center" wrapText="1"/>
    </xf>
    <xf numFmtId="43" fontId="45" fillId="0" borderId="2" xfId="0" applyNumberFormat="1" applyFont="1" applyFill="1" applyBorder="1" applyAlignment="1">
      <alignment horizontal="center" vertical="top" wrapText="1"/>
    </xf>
    <xf numFmtId="165" fontId="45" fillId="0" borderId="3" xfId="3" applyFont="1" applyFill="1" applyBorder="1" applyAlignment="1">
      <alignment horizontal="right" vertical="center" wrapText="1"/>
    </xf>
    <xf numFmtId="4" fontId="32" fillId="0" borderId="34" xfId="0" applyNumberFormat="1" applyFont="1" applyFill="1" applyBorder="1" applyAlignment="1">
      <alignment horizontal="right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27" fillId="0" borderId="18" xfId="0" applyFont="1" applyFill="1" applyBorder="1" applyAlignment="1">
      <alignment horizontal="center" vertical="center" wrapText="1"/>
    </xf>
    <xf numFmtId="49" fontId="45" fillId="0" borderId="42" xfId="0" applyNumberFormat="1" applyFont="1" applyFill="1" applyBorder="1" applyAlignment="1">
      <alignment horizontal="center" vertical="center" wrapText="1"/>
    </xf>
    <xf numFmtId="166" fontId="32" fillId="0" borderId="4" xfId="0" applyNumberFormat="1" applyFont="1" applyFill="1" applyBorder="1" applyAlignment="1">
      <alignment vertical="center" wrapText="1"/>
    </xf>
    <xf numFmtId="164" fontId="32" fillId="8" borderId="4" xfId="4" applyFont="1" applyFill="1" applyBorder="1" applyAlignment="1">
      <alignment horizontal="right" vertical="center" wrapText="1"/>
    </xf>
    <xf numFmtId="165" fontId="32" fillId="4" borderId="2" xfId="3" applyFont="1" applyFill="1" applyBorder="1" applyAlignment="1">
      <alignment horizontal="right" vertical="center" wrapText="1"/>
    </xf>
    <xf numFmtId="165" fontId="39" fillId="0" borderId="2" xfId="3" applyFont="1" applyFill="1" applyBorder="1" applyAlignment="1">
      <alignment horizontal="right" vertical="center" wrapText="1"/>
    </xf>
    <xf numFmtId="165" fontId="32" fillId="20" borderId="2" xfId="3" applyFont="1" applyFill="1" applyBorder="1" applyAlignment="1">
      <alignment horizontal="right" vertical="center" wrapText="1"/>
    </xf>
    <xf numFmtId="165" fontId="45" fillId="8" borderId="2" xfId="3" applyFont="1" applyFill="1" applyBorder="1" applyAlignment="1">
      <alignment horizontal="right" vertical="center" wrapText="1"/>
    </xf>
    <xf numFmtId="4" fontId="32" fillId="20" borderId="1" xfId="0" applyNumberFormat="1" applyFont="1" applyFill="1" applyBorder="1" applyAlignment="1">
      <alignment horizontal="right" vertical="center" wrapText="1"/>
    </xf>
    <xf numFmtId="165" fontId="81" fillId="7" borderId="18" xfId="3" applyFont="1" applyFill="1" applyBorder="1" applyAlignment="1">
      <alignment horizontal="right" vertical="center" wrapText="1"/>
    </xf>
    <xf numFmtId="165" fontId="81" fillId="7" borderId="1" xfId="3" applyFont="1" applyFill="1" applyBorder="1" applyAlignment="1">
      <alignment horizontal="right" vertical="center" wrapText="1"/>
    </xf>
    <xf numFmtId="165" fontId="82" fillId="7" borderId="1" xfId="3" applyFont="1" applyFill="1" applyBorder="1" applyAlignment="1">
      <alignment horizontal="right" vertical="center" wrapText="1"/>
    </xf>
    <xf numFmtId="165" fontId="73" fillId="7" borderId="1" xfId="3" applyFont="1" applyFill="1" applyBorder="1" applyAlignment="1">
      <alignment vertical="center" wrapText="1"/>
    </xf>
    <xf numFmtId="165" fontId="83" fillId="7" borderId="19" xfId="3" applyFont="1" applyFill="1" applyBorder="1" applyAlignment="1">
      <alignment horizontal="right" vertical="center"/>
    </xf>
    <xf numFmtId="165" fontId="28" fillId="19" borderId="1" xfId="3" applyFont="1" applyFill="1" applyBorder="1" applyAlignment="1">
      <alignment horizontal="right" vertical="center" wrapText="1"/>
    </xf>
    <xf numFmtId="164" fontId="31" fillId="19" borderId="1" xfId="4" applyFont="1" applyFill="1" applyBorder="1" applyAlignment="1">
      <alignment horizontal="right" vertical="center" wrapText="1"/>
    </xf>
    <xf numFmtId="169" fontId="33" fillId="19" borderId="1" xfId="0" applyNumberFormat="1" applyFont="1" applyFill="1" applyBorder="1" applyAlignment="1">
      <alignment horizontal="right" vertical="center"/>
    </xf>
    <xf numFmtId="0" fontId="30" fillId="19" borderId="19" xfId="0" applyFont="1" applyFill="1" applyBorder="1" applyAlignment="1">
      <alignment vertical="center" wrapText="1"/>
    </xf>
    <xf numFmtId="170" fontId="24" fillId="4" borderId="18" xfId="0" applyNumberFormat="1" applyFont="1" applyFill="1" applyBorder="1" applyAlignment="1">
      <alignment horizontal="center" vertical="center" wrapText="1"/>
    </xf>
    <xf numFmtId="165" fontId="28" fillId="19" borderId="18" xfId="3" applyFont="1" applyFill="1" applyBorder="1" applyAlignment="1">
      <alignment horizontal="right" vertical="center" wrapText="1"/>
    </xf>
    <xf numFmtId="0" fontId="77" fillId="7" borderId="19" xfId="0" applyFont="1" applyFill="1" applyBorder="1" applyAlignment="1">
      <alignment horizontal="right" vertical="center" wrapText="1"/>
    </xf>
    <xf numFmtId="4" fontId="32" fillId="4" borderId="1" xfId="0" applyNumberFormat="1" applyFont="1" applyFill="1" applyBorder="1" applyAlignment="1">
      <alignment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49" fontId="25" fillId="4" borderId="19" xfId="0" applyNumberFormat="1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right" vertical="center" wrapText="1"/>
    </xf>
    <xf numFmtId="170" fontId="24" fillId="4" borderId="1" xfId="0" applyNumberFormat="1" applyFont="1" applyFill="1" applyBorder="1" applyAlignment="1">
      <alignment horizontal="center" vertical="center" wrapText="1"/>
    </xf>
    <xf numFmtId="49" fontId="24" fillId="4" borderId="1" xfId="0" applyNumberFormat="1" applyFont="1" applyFill="1" applyBorder="1" applyAlignment="1">
      <alignment horizontal="center" vertical="center" wrapText="1"/>
    </xf>
    <xf numFmtId="165" fontId="80" fillId="7" borderId="23" xfId="3" applyFont="1" applyFill="1" applyBorder="1" applyAlignment="1">
      <alignment horizontal="right" vertical="center" wrapText="1"/>
    </xf>
    <xf numFmtId="165" fontId="80" fillId="7" borderId="24" xfId="3" applyFont="1" applyFill="1" applyBorder="1" applyAlignment="1">
      <alignment horizontal="right" vertical="center" wrapText="1"/>
    </xf>
    <xf numFmtId="165" fontId="58" fillId="7" borderId="24" xfId="3" applyFont="1" applyFill="1" applyBorder="1" applyAlignment="1">
      <alignment horizontal="right" vertical="center" wrapText="1"/>
    </xf>
    <xf numFmtId="166" fontId="73" fillId="7" borderId="24" xfId="0" applyNumberFormat="1" applyFont="1" applyFill="1" applyBorder="1" applyAlignment="1">
      <alignment vertical="center" wrapText="1"/>
    </xf>
    <xf numFmtId="169" fontId="73" fillId="7" borderId="25" xfId="11" applyNumberFormat="1" applyFont="1" applyFill="1" applyBorder="1" applyAlignment="1">
      <alignment horizontal="right" vertical="center"/>
    </xf>
    <xf numFmtId="0" fontId="39" fillId="0" borderId="13" xfId="0" applyNumberFormat="1" applyFont="1" applyFill="1" applyBorder="1" applyAlignment="1">
      <alignment vertical="center" wrapText="1"/>
    </xf>
    <xf numFmtId="0" fontId="39" fillId="0" borderId="4" xfId="0" applyNumberFormat="1" applyFont="1" applyFill="1" applyBorder="1" applyAlignment="1">
      <alignment vertical="center" wrapText="1"/>
    </xf>
    <xf numFmtId="0" fontId="39" fillId="0" borderId="11" xfId="0" applyNumberFormat="1" applyFont="1" applyFill="1" applyBorder="1" applyAlignment="1">
      <alignment vertical="center" wrapText="1"/>
    </xf>
    <xf numFmtId="0" fontId="0" fillId="0" borderId="2" xfId="0" applyFill="1" applyBorder="1">
      <alignment vertical="top" wrapText="1"/>
    </xf>
    <xf numFmtId="0" fontId="69" fillId="0" borderId="2" xfId="0" applyFont="1" applyFill="1" applyBorder="1">
      <alignment vertical="top" wrapText="1"/>
    </xf>
    <xf numFmtId="0" fontId="0" fillId="0" borderId="29" xfId="0" applyFill="1" applyBorder="1">
      <alignment vertical="top" wrapText="1"/>
    </xf>
    <xf numFmtId="0" fontId="0" fillId="0" borderId="4" xfId="0" applyFill="1" applyBorder="1">
      <alignment vertical="top" wrapText="1"/>
    </xf>
    <xf numFmtId="0" fontId="0" fillId="0" borderId="44" xfId="0" applyFill="1" applyBorder="1">
      <alignment vertical="top" wrapText="1"/>
    </xf>
    <xf numFmtId="0" fontId="0" fillId="0" borderId="6" xfId="0" applyFill="1" applyBorder="1">
      <alignment vertical="top" wrapText="1"/>
    </xf>
    <xf numFmtId="165" fontId="30" fillId="19" borderId="18" xfId="3" applyFont="1" applyFill="1" applyBorder="1" applyAlignment="1">
      <alignment horizontal="right" vertical="center" wrapText="1"/>
    </xf>
    <xf numFmtId="165" fontId="30" fillId="19" borderId="1" xfId="3" applyFont="1" applyFill="1" applyBorder="1" applyAlignment="1">
      <alignment horizontal="right" vertical="center" wrapText="1"/>
    </xf>
    <xf numFmtId="166" fontId="32" fillId="19" borderId="1" xfId="0" applyNumberFormat="1" applyFont="1" applyFill="1" applyBorder="1" applyAlignment="1">
      <alignment vertical="center" wrapText="1"/>
    </xf>
    <xf numFmtId="166" fontId="30" fillId="19" borderId="1" xfId="0" applyNumberFormat="1" applyFont="1" applyFill="1" applyBorder="1" applyAlignment="1">
      <alignment vertical="center" wrapText="1"/>
    </xf>
    <xf numFmtId="166" fontId="32" fillId="19" borderId="19" xfId="0" applyNumberFormat="1" applyFont="1" applyFill="1" applyBorder="1" applyAlignment="1">
      <alignment vertical="center" wrapText="1"/>
    </xf>
    <xf numFmtId="49" fontId="30" fillId="8" borderId="18" xfId="0" applyNumberFormat="1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 wrapText="1"/>
    </xf>
    <xf numFmtId="43" fontId="28" fillId="8" borderId="1" xfId="12" applyFont="1" applyFill="1" applyBorder="1" applyAlignment="1">
      <alignment horizontal="right" vertical="center" wrapText="1"/>
    </xf>
    <xf numFmtId="0" fontId="84" fillId="12" borderId="2" xfId="0" applyFont="1" applyFill="1" applyBorder="1" applyAlignment="1">
      <alignment horizontal="left" vertical="center" wrapText="1"/>
    </xf>
    <xf numFmtId="0" fontId="8" fillId="19" borderId="1" xfId="0" applyFont="1" applyFill="1" applyBorder="1" applyAlignment="1">
      <alignment vertical="center" wrapText="1"/>
    </xf>
    <xf numFmtId="169" fontId="34" fillId="19" borderId="1" xfId="0" applyNumberFormat="1" applyFont="1" applyFill="1" applyBorder="1" applyAlignment="1">
      <alignment horizontal="right" vertical="center"/>
    </xf>
    <xf numFmtId="43" fontId="28" fillId="19" borderId="1" xfId="12" applyFont="1" applyFill="1" applyBorder="1" applyAlignment="1">
      <alignment horizontal="right" vertical="center" wrapText="1"/>
    </xf>
    <xf numFmtId="166" fontId="30" fillId="19" borderId="19" xfId="0" applyNumberFormat="1" applyFont="1" applyFill="1" applyBorder="1" applyAlignment="1">
      <alignment vertical="center" wrapText="1"/>
    </xf>
    <xf numFmtId="0" fontId="76" fillId="19" borderId="1" xfId="0" applyFont="1" applyFill="1" applyBorder="1" applyAlignment="1">
      <alignment horizontal="center" vertical="center" wrapText="1"/>
    </xf>
    <xf numFmtId="0" fontId="17" fillId="19" borderId="19" xfId="8" applyFont="1" applyFill="1" applyBorder="1" applyAlignment="1">
      <alignment vertical="center" wrapText="1"/>
    </xf>
    <xf numFmtId="49" fontId="31" fillId="19" borderId="18" xfId="8" applyNumberFormat="1" applyFont="1" applyFill="1" applyBorder="1" applyAlignment="1">
      <alignment horizontal="center" vertical="center" wrapText="1"/>
    </xf>
    <xf numFmtId="43" fontId="31" fillId="19" borderId="1" xfId="12" applyFont="1" applyFill="1" applyBorder="1" applyAlignment="1">
      <alignment horizontal="right" vertical="center" wrapText="1"/>
    </xf>
    <xf numFmtId="4" fontId="29" fillId="19" borderId="1" xfId="0" applyNumberFormat="1" applyFont="1" applyFill="1" applyBorder="1" applyAlignment="1">
      <alignment horizontal="right" vertical="center" wrapText="1"/>
    </xf>
    <xf numFmtId="166" fontId="31" fillId="19" borderId="1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>
      <alignment vertical="top" wrapText="1"/>
    </xf>
    <xf numFmtId="0" fontId="22" fillId="0" borderId="4" xfId="0" applyNumberFormat="1" applyFont="1" applyFill="1" applyBorder="1">
      <alignment vertical="top" wrapText="1"/>
    </xf>
    <xf numFmtId="165" fontId="81" fillId="7" borderId="23" xfId="3" applyFont="1" applyFill="1" applyBorder="1" applyAlignment="1">
      <alignment horizontal="right" vertical="center" wrapText="1"/>
    </xf>
    <xf numFmtId="165" fontId="81" fillId="7" borderId="24" xfId="3" applyFont="1" applyFill="1" applyBorder="1" applyAlignment="1">
      <alignment horizontal="right" vertical="center" wrapText="1"/>
    </xf>
    <xf numFmtId="165" fontId="82" fillId="7" borderId="24" xfId="3" applyFont="1" applyFill="1" applyBorder="1" applyAlignment="1">
      <alignment horizontal="right" vertical="center" wrapText="1"/>
    </xf>
    <xf numFmtId="166" fontId="73" fillId="7" borderId="24" xfId="11" applyNumberFormat="1" applyFont="1" applyFill="1" applyBorder="1" applyAlignment="1">
      <alignment vertical="center" wrapText="1"/>
    </xf>
    <xf numFmtId="169" fontId="83" fillId="7" borderId="25" xfId="0" applyNumberFormat="1" applyFont="1" applyFill="1" applyBorder="1" applyAlignment="1">
      <alignment horizontal="right" vertical="center"/>
    </xf>
    <xf numFmtId="0" fontId="30" fillId="0" borderId="19" xfId="11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top" wrapText="1"/>
    </xf>
    <xf numFmtId="0" fontId="8" fillId="19" borderId="2" xfId="0" applyFont="1" applyFill="1" applyBorder="1" applyAlignment="1">
      <alignment vertical="center" wrapText="1"/>
    </xf>
    <xf numFmtId="0" fontId="14" fillId="8" borderId="2" xfId="0" applyFont="1" applyFill="1" applyBorder="1" applyAlignment="1">
      <alignment vertical="center" wrapText="1"/>
    </xf>
    <xf numFmtId="165" fontId="28" fillId="8" borderId="1" xfId="13" applyFont="1" applyFill="1" applyBorder="1" applyAlignment="1">
      <alignment horizontal="right" vertical="center" wrapText="1"/>
    </xf>
    <xf numFmtId="164" fontId="31" fillId="8" borderId="1" xfId="14" applyFont="1" applyFill="1" applyBorder="1" applyAlignment="1">
      <alignment horizontal="right" vertical="center" wrapText="1"/>
    </xf>
    <xf numFmtId="166" fontId="28" fillId="8" borderId="1" xfId="11" applyNumberFormat="1" applyFont="1" applyFill="1" applyBorder="1" applyAlignment="1">
      <alignment vertical="center" wrapText="1"/>
    </xf>
    <xf numFmtId="0" fontId="30" fillId="8" borderId="19" xfId="11" applyFont="1" applyFill="1" applyBorder="1" applyAlignment="1">
      <alignment horizontal="center" vertical="center" wrapText="1"/>
    </xf>
    <xf numFmtId="0" fontId="8" fillId="19" borderId="19" xfId="0" applyFont="1" applyFill="1" applyBorder="1" applyAlignment="1">
      <alignment vertical="center" wrapText="1"/>
    </xf>
    <xf numFmtId="172" fontId="83" fillId="7" borderId="1" xfId="3" applyNumberFormat="1" applyFont="1" applyFill="1" applyBorder="1" applyAlignment="1">
      <alignment horizontal="right" vertical="center"/>
    </xf>
    <xf numFmtId="0" fontId="14" fillId="8" borderId="1" xfId="0" applyFont="1" applyFill="1" applyBorder="1" applyAlignment="1">
      <alignment vertical="center" wrapText="1"/>
    </xf>
    <xf numFmtId="165" fontId="30" fillId="8" borderId="1" xfId="15" applyFont="1" applyFill="1" applyBorder="1" applyAlignment="1">
      <alignment horizontal="right" vertical="center" wrapText="1"/>
    </xf>
    <xf numFmtId="164" fontId="30" fillId="8" borderId="1" xfId="16" applyFont="1" applyFill="1" applyBorder="1" applyAlignment="1">
      <alignment horizontal="right" vertical="center" wrapText="1"/>
    </xf>
    <xf numFmtId="166" fontId="30" fillId="8" borderId="1" xfId="0" applyNumberFormat="1" applyFont="1" applyFill="1" applyBorder="1" applyAlignment="1">
      <alignment vertical="center" wrapText="1"/>
    </xf>
    <xf numFmtId="0" fontId="30" fillId="8" borderId="19" xfId="0" applyFont="1" applyFill="1" applyBorder="1" applyAlignment="1">
      <alignment horizontal="right" vertical="center" wrapText="1"/>
    </xf>
    <xf numFmtId="49" fontId="30" fillId="8" borderId="30" xfId="0" applyNumberFormat="1" applyFont="1" applyFill="1" applyBorder="1" applyAlignment="1">
      <alignment horizontal="center" vertical="center" wrapText="1"/>
    </xf>
    <xf numFmtId="43" fontId="28" fillId="8" borderId="45" xfId="12" applyFont="1" applyFill="1" applyBorder="1" applyAlignment="1">
      <alignment horizontal="right" vertical="center" wrapText="1"/>
    </xf>
    <xf numFmtId="165" fontId="28" fillId="8" borderId="45" xfId="13" applyFont="1" applyFill="1" applyBorder="1" applyAlignment="1">
      <alignment horizontal="right" vertical="center" wrapText="1"/>
    </xf>
    <xf numFmtId="164" fontId="31" fillId="8" borderId="45" xfId="14" applyFont="1" applyFill="1" applyBorder="1" applyAlignment="1">
      <alignment horizontal="right" vertical="center" wrapText="1"/>
    </xf>
    <xf numFmtId="166" fontId="28" fillId="8" borderId="45" xfId="11" applyNumberFormat="1" applyFont="1" applyFill="1" applyBorder="1" applyAlignment="1">
      <alignment vertical="center" wrapText="1"/>
    </xf>
    <xf numFmtId="0" fontId="30" fillId="8" borderId="41" xfId="11" applyFont="1" applyFill="1" applyBorder="1" applyAlignment="1">
      <alignment horizontal="center" vertical="center" wrapText="1"/>
    </xf>
    <xf numFmtId="0" fontId="74" fillId="8" borderId="1" xfId="0" applyNumberFormat="1" applyFont="1" applyFill="1" applyBorder="1">
      <alignment vertical="top" wrapText="1"/>
    </xf>
    <xf numFmtId="0" fontId="30" fillId="8" borderId="19" xfId="0" applyFont="1" applyFill="1" applyBorder="1" applyAlignment="1">
      <alignment vertical="center" wrapText="1"/>
    </xf>
    <xf numFmtId="0" fontId="43" fillId="8" borderId="19" xfId="0" applyFont="1" applyFill="1" applyBorder="1" applyAlignment="1">
      <alignment vertical="center" wrapText="1"/>
    </xf>
    <xf numFmtId="4" fontId="29" fillId="8" borderId="1" xfId="0" applyNumberFormat="1" applyFont="1" applyFill="1" applyBorder="1" applyAlignment="1">
      <alignment horizontal="right" vertical="center" wrapText="1"/>
    </xf>
    <xf numFmtId="0" fontId="14" fillId="8" borderId="19" xfId="8" applyFont="1" applyFill="1" applyBorder="1" applyAlignment="1">
      <alignment vertical="center" wrapText="1"/>
    </xf>
    <xf numFmtId="49" fontId="28" fillId="8" borderId="18" xfId="8" applyNumberFormat="1" applyFont="1" applyFill="1" applyBorder="1" applyAlignment="1">
      <alignment horizontal="center" vertical="center" wrapText="1"/>
    </xf>
    <xf numFmtId="166" fontId="28" fillId="8" borderId="1" xfId="0" applyNumberFormat="1" applyFont="1" applyFill="1" applyBorder="1" applyAlignment="1">
      <alignment vertical="center" wrapText="1"/>
    </xf>
    <xf numFmtId="165" fontId="28" fillId="8" borderId="1" xfId="3" applyFont="1" applyFill="1" applyBorder="1" applyAlignment="1">
      <alignment horizontal="right" vertical="center" wrapText="1"/>
    </xf>
    <xf numFmtId="0" fontId="14" fillId="8" borderId="19" xfId="0" applyFont="1" applyFill="1" applyBorder="1" applyAlignment="1">
      <alignment vertical="center" wrapText="1"/>
    </xf>
    <xf numFmtId="49" fontId="28" fillId="8" borderId="18" xfId="0" applyNumberFormat="1" applyFont="1" applyFill="1" applyBorder="1" applyAlignment="1">
      <alignment horizontal="center" vertical="center" wrapText="1"/>
    </xf>
    <xf numFmtId="0" fontId="30" fillId="8" borderId="19" xfId="11" applyFont="1" applyFill="1" applyBorder="1" applyAlignment="1">
      <alignment vertical="center" wrapText="1"/>
    </xf>
    <xf numFmtId="0" fontId="57" fillId="8" borderId="19" xfId="11" applyFont="1" applyFill="1" applyBorder="1" applyAlignment="1">
      <alignment vertical="center" wrapText="1"/>
    </xf>
    <xf numFmtId="169" fontId="33" fillId="8" borderId="1" xfId="11" applyNumberFormat="1" applyFont="1" applyFill="1" applyBorder="1" applyAlignment="1">
      <alignment horizontal="right" vertical="center"/>
    </xf>
    <xf numFmtId="166" fontId="27" fillId="8" borderId="19" xfId="11" applyNumberFormat="1" applyFont="1" applyFill="1" applyBorder="1" applyAlignment="1">
      <alignment vertical="center" wrapText="1"/>
    </xf>
    <xf numFmtId="0" fontId="43" fillId="8" borderId="2" xfId="0" applyFont="1" applyFill="1" applyBorder="1" applyAlignment="1">
      <alignment vertical="center" wrapText="1"/>
    </xf>
    <xf numFmtId="0" fontId="14" fillId="8" borderId="38" xfId="0" applyFont="1" applyFill="1" applyBorder="1" applyAlignment="1">
      <alignment vertical="center" wrapText="1"/>
    </xf>
    <xf numFmtId="0" fontId="75" fillId="8" borderId="46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vertical="center" wrapText="1"/>
    </xf>
    <xf numFmtId="49" fontId="30" fillId="8" borderId="47" xfId="0" applyNumberFormat="1" applyFont="1" applyFill="1" applyBorder="1" applyAlignment="1">
      <alignment horizontal="center" vertical="center" wrapText="1"/>
    </xf>
    <xf numFmtId="43" fontId="28" fillId="8" borderId="46" xfId="12" applyFont="1" applyFill="1" applyBorder="1" applyAlignment="1">
      <alignment horizontal="right" vertical="center" wrapText="1"/>
    </xf>
    <xf numFmtId="165" fontId="28" fillId="8" borderId="46" xfId="13" applyFont="1" applyFill="1" applyBorder="1" applyAlignment="1">
      <alignment horizontal="right" vertical="center" wrapText="1"/>
    </xf>
    <xf numFmtId="164" fontId="31" fillId="8" borderId="46" xfId="14" applyFont="1" applyFill="1" applyBorder="1" applyAlignment="1">
      <alignment horizontal="right" vertical="center" wrapText="1"/>
    </xf>
    <xf numFmtId="166" fontId="28" fillId="8" borderId="46" xfId="11" applyNumberFormat="1" applyFont="1" applyFill="1" applyBorder="1" applyAlignment="1">
      <alignment vertical="center" wrapText="1"/>
    </xf>
    <xf numFmtId="0" fontId="30" fillId="8" borderId="31" xfId="11" applyFont="1" applyFill="1" applyBorder="1" applyAlignment="1">
      <alignment horizontal="center" vertical="center" wrapText="1"/>
    </xf>
    <xf numFmtId="0" fontId="75" fillId="8" borderId="6" xfId="0" applyFont="1" applyFill="1" applyBorder="1" applyAlignment="1">
      <alignment horizontal="center" vertical="center" wrapText="1"/>
    </xf>
    <xf numFmtId="0" fontId="14" fillId="8" borderId="26" xfId="0" applyFont="1" applyFill="1" applyBorder="1" applyAlignment="1">
      <alignment vertical="center" wrapText="1"/>
    </xf>
    <xf numFmtId="49" fontId="30" fillId="8" borderId="21" xfId="0" applyNumberFormat="1" applyFont="1" applyFill="1" applyBorder="1" applyAlignment="1">
      <alignment horizontal="center" vertical="center" wrapText="1"/>
    </xf>
    <xf numFmtId="43" fontId="28" fillId="8" borderId="6" xfId="12" applyFont="1" applyFill="1" applyBorder="1" applyAlignment="1">
      <alignment horizontal="right" vertical="center" wrapText="1"/>
    </xf>
    <xf numFmtId="165" fontId="28" fillId="8" borderId="6" xfId="13" applyFont="1" applyFill="1" applyBorder="1" applyAlignment="1">
      <alignment horizontal="right" vertical="center" wrapText="1"/>
    </xf>
    <xf numFmtId="164" fontId="31" fillId="8" borderId="6" xfId="14" applyFont="1" applyFill="1" applyBorder="1" applyAlignment="1">
      <alignment horizontal="right" vertical="center" wrapText="1"/>
    </xf>
    <xf numFmtId="166" fontId="28" fillId="8" borderId="6" xfId="11" applyNumberFormat="1" applyFont="1" applyFill="1" applyBorder="1" applyAlignment="1">
      <alignment vertical="center" wrapText="1"/>
    </xf>
    <xf numFmtId="0" fontId="30" fillId="8" borderId="22" xfId="11" applyFont="1" applyFill="1" applyBorder="1" applyAlignment="1">
      <alignment horizontal="center" vertical="center" wrapText="1"/>
    </xf>
    <xf numFmtId="0" fontId="14" fillId="8" borderId="41" xfId="0" applyFont="1" applyFill="1" applyBorder="1" applyAlignment="1">
      <alignment vertical="center" wrapText="1"/>
    </xf>
    <xf numFmtId="0" fontId="75" fillId="8" borderId="28" xfId="0" applyFont="1" applyFill="1" applyBorder="1" applyAlignment="1">
      <alignment horizontal="center" vertical="center" wrapText="1"/>
    </xf>
    <xf numFmtId="0" fontId="75" fillId="8" borderId="26" xfId="0" applyFont="1" applyFill="1" applyBorder="1" applyAlignment="1">
      <alignment horizontal="center" vertical="center" wrapText="1"/>
    </xf>
    <xf numFmtId="0" fontId="85" fillId="8" borderId="2" xfId="0" applyFont="1" applyFill="1" applyBorder="1" applyAlignment="1">
      <alignment vertical="center" wrapText="1"/>
    </xf>
    <xf numFmtId="43" fontId="45" fillId="0" borderId="1" xfId="12" applyFont="1" applyFill="1" applyBorder="1" applyAlignment="1">
      <alignment horizontal="right" vertical="center" wrapText="1"/>
    </xf>
    <xf numFmtId="0" fontId="49" fillId="19" borderId="1" xfId="0" applyFont="1" applyFill="1" applyBorder="1" applyAlignment="1">
      <alignment vertical="center" wrapText="1"/>
    </xf>
    <xf numFmtId="0" fontId="86" fillId="19" borderId="19" xfId="8" applyFont="1" applyFill="1" applyBorder="1" applyAlignment="1">
      <alignment vertical="center" wrapText="1"/>
    </xf>
    <xf numFmtId="0" fontId="10" fillId="19" borderId="1" xfId="0" applyFont="1" applyFill="1" applyBorder="1" applyAlignment="1">
      <alignment horizontal="center" vertical="center" wrapText="1"/>
    </xf>
    <xf numFmtId="165" fontId="28" fillId="19" borderId="18" xfId="3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5" fillId="20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center" vertical="center" wrapText="1"/>
    </xf>
    <xf numFmtId="0" fontId="10" fillId="8" borderId="4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8" borderId="45" xfId="0" applyFont="1" applyFill="1" applyBorder="1" applyAlignment="1">
      <alignment horizontal="center" vertical="center" wrapText="1"/>
    </xf>
    <xf numFmtId="0" fontId="10" fillId="8" borderId="3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70" fillId="0" borderId="31" xfId="0" applyFont="1" applyFill="1" applyBorder="1">
      <alignment vertical="top" wrapText="1"/>
    </xf>
    <xf numFmtId="0" fontId="43" fillId="0" borderId="41" xfId="0" applyFont="1" applyFill="1" applyBorder="1" applyAlignment="1">
      <alignment vertical="center" wrapText="1"/>
    </xf>
    <xf numFmtId="0" fontId="43" fillId="0" borderId="19" xfId="11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37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37" xfId="0" quotePrefix="1" applyBorder="1" applyAlignment="1">
      <alignment horizontal="center" vertical="top" wrapText="1"/>
    </xf>
    <xf numFmtId="0" fontId="0" fillId="0" borderId="36" xfId="0" quotePrefix="1" applyBorder="1" applyAlignment="1">
      <alignment horizontal="center" vertical="top" wrapText="1"/>
    </xf>
    <xf numFmtId="14" fontId="51" fillId="10" borderId="14" xfId="5" applyNumberFormat="1" applyFont="1" applyFill="1" applyBorder="1" applyAlignment="1">
      <alignment horizontal="center" vertical="center"/>
    </xf>
    <xf numFmtId="14" fontId="51" fillId="10" borderId="8" xfId="5" applyNumberFormat="1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5" fillId="11" borderId="15" xfId="0" applyNumberFormat="1" applyFont="1" applyFill="1" applyBorder="1" applyAlignment="1">
      <alignment horizontal="center" vertical="center" wrapText="1"/>
    </xf>
    <xf numFmtId="0" fontId="35" fillId="11" borderId="16" xfId="0" applyNumberFormat="1" applyFont="1" applyFill="1" applyBorder="1" applyAlignment="1">
      <alignment horizontal="center" vertical="center" wrapText="1"/>
    </xf>
    <xf numFmtId="0" fontId="35" fillId="11" borderId="17" xfId="0" applyNumberFormat="1" applyFont="1" applyFill="1" applyBorder="1" applyAlignment="1">
      <alignment horizontal="center" vertical="center" wrapText="1"/>
    </xf>
    <xf numFmtId="0" fontId="39" fillId="0" borderId="24" xfId="0" applyNumberFormat="1" applyFont="1" applyFill="1" applyBorder="1" applyAlignment="1">
      <alignment horizontal="center" vertical="center" wrapText="1"/>
    </xf>
    <xf numFmtId="0" fontId="39" fillId="0" borderId="25" xfId="0" applyNumberFormat="1" applyFont="1" applyFill="1" applyBorder="1" applyAlignment="1">
      <alignment horizontal="center" vertical="center" wrapText="1"/>
    </xf>
    <xf numFmtId="0" fontId="39" fillId="0" borderId="16" xfId="0" applyNumberFormat="1" applyFont="1" applyFill="1" applyBorder="1" applyAlignment="1">
      <alignment horizontal="center" vertical="center" wrapText="1"/>
    </xf>
    <xf numFmtId="0" fontId="39" fillId="0" borderId="17" xfId="0" applyNumberFormat="1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39" fillId="0" borderId="19" xfId="0" applyNumberFormat="1" applyFont="1" applyFill="1" applyBorder="1" applyAlignment="1">
      <alignment horizontal="center" vertical="center" wrapText="1"/>
    </xf>
    <xf numFmtId="0" fontId="10" fillId="8" borderId="45" xfId="0" applyFont="1" applyFill="1" applyBorder="1" applyAlignment="1">
      <alignment horizontal="center" vertical="center" wrapText="1"/>
    </xf>
    <xf numFmtId="0" fontId="75" fillId="8" borderId="6" xfId="0" applyFont="1" applyFill="1" applyBorder="1" applyAlignment="1">
      <alignment horizontal="center" vertical="center" wrapText="1"/>
    </xf>
    <xf numFmtId="0" fontId="35" fillId="11" borderId="43" xfId="0" applyNumberFormat="1" applyFont="1" applyFill="1" applyBorder="1" applyAlignment="1">
      <alignment horizontal="center" vertical="center" wrapText="1"/>
    </xf>
    <xf numFmtId="0" fontId="35" fillId="11" borderId="10" xfId="0" applyNumberFormat="1" applyFont="1" applyFill="1" applyBorder="1" applyAlignment="1">
      <alignment horizontal="center" vertical="center" wrapText="1"/>
    </xf>
    <xf numFmtId="0" fontId="35" fillId="11" borderId="11" xfId="0" applyNumberFormat="1" applyFont="1" applyFill="1" applyBorder="1" applyAlignment="1">
      <alignment horizontal="center" vertical="center" wrapText="1"/>
    </xf>
  </cellXfs>
  <cellStyles count="21">
    <cellStyle name="Dziesiętny" xfId="3" builtinId="3"/>
    <cellStyle name="Dziesiętny 2" xfId="12" xr:uid="{BEEAE57C-03D0-44AE-879D-5C633DCECA58}"/>
    <cellStyle name="Dziesiętny 2 2" xfId="7" xr:uid="{F6DE4BB3-4A9F-499B-A50E-0F4162DD423D}"/>
    <cellStyle name="Dziesiętny 2 6" xfId="17" xr:uid="{FE0E3F1C-DF89-49E5-841E-14F5CABE7ACC}"/>
    <cellStyle name="Dziesiętny 4 2" xfId="15" xr:uid="{035AE656-217C-4AEA-926E-8EA869486553}"/>
    <cellStyle name="Dziesiętny 6" xfId="13" xr:uid="{B8DAEBE5-57EC-431D-AA54-B7FA05A4BC4B}"/>
    <cellStyle name="Normal 3" xfId="2" xr:uid="{00000000-0005-0000-0000-000001000000}"/>
    <cellStyle name="Normalny" xfId="0" builtinId="0"/>
    <cellStyle name="Normalny 11" xfId="9" xr:uid="{EC28F68B-2860-4FE2-8880-680018ED0F2A}"/>
    <cellStyle name="Normalny 13" xfId="11" xr:uid="{CEDFFE2D-2A05-46F7-9E6A-D667EE9F88C1}"/>
    <cellStyle name="Normalny 17" xfId="19" xr:uid="{9C361BCF-D5EF-4878-AD2F-6A09415BD566}"/>
    <cellStyle name="Normalny 2" xfId="1" xr:uid="{00000000-0005-0000-0000-000003000000}"/>
    <cellStyle name="Normalny 3" xfId="6" xr:uid="{8878197C-4D24-43A2-B324-5AF5884FB847}"/>
    <cellStyle name="Normalny 3 2" xfId="5" xr:uid="{CD9BB2FF-BB9B-499E-B679-E94C1ABC3502}"/>
    <cellStyle name="Normalny 3 2 2" xfId="18" xr:uid="{39CA507B-75C2-4395-86C3-7E6985E26853}"/>
    <cellStyle name="Normalny 5 5" xfId="10" xr:uid="{028F0907-DBD1-4BF9-9953-B70B60F92116}"/>
    <cellStyle name="Normalny 6 2" xfId="8" xr:uid="{76D50C32-6007-4B06-B372-D6E08EEFC44A}"/>
    <cellStyle name="Walutowy" xfId="4" builtinId="4"/>
    <cellStyle name="Walutowy 2 3" xfId="20" xr:uid="{83ED213E-6876-46D6-A941-D6934C52A3DC}"/>
    <cellStyle name="Walutowy 3 2" xfId="16" xr:uid="{8567D36B-7757-4603-B5B9-3734F28B5B17}"/>
    <cellStyle name="Walutowy 4" xfId="14" xr:uid="{B73CAF67-3A53-4E4C-90DA-BD662F2991BB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FEFEFE"/>
      <rgbColor rgb="FFED220B"/>
      <rgbColor rgb="FF60D83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5C1A-B59B-411D-B52E-54CBA189CADC}">
  <sheetPr>
    <pageSetUpPr fitToPage="1"/>
  </sheetPr>
  <dimension ref="A1:O41"/>
  <sheetViews>
    <sheetView zoomScale="90" zoomScaleNormal="90" workbookViewId="0">
      <pane xSplit="3" ySplit="2" topLeftCell="D21" activePane="bottomRight" state="frozenSplit"/>
      <selection pane="topRight" activeCell="D1" sqref="D1"/>
      <selection pane="bottomLeft" activeCell="A3" sqref="A3"/>
      <selection pane="bottomRight" activeCell="H30" sqref="H30"/>
    </sheetView>
  </sheetViews>
  <sheetFormatPr defaultColWidth="8.81640625" defaultRowHeight="12.5"/>
  <cols>
    <col min="1" max="1" width="8.81640625" style="57"/>
    <col min="2" max="2" width="3.81640625" style="89" bestFit="1" customWidth="1"/>
    <col min="3" max="3" width="33.453125" customWidth="1"/>
    <col min="4" max="12" width="24.81640625" style="57" customWidth="1"/>
    <col min="13" max="15" width="28.08984375" style="151" customWidth="1"/>
  </cols>
  <sheetData>
    <row r="1" spans="1:15" ht="13" thickBot="1"/>
    <row r="2" spans="1:15" s="67" customFormat="1" ht="16" thickBot="1">
      <c r="A2" s="66"/>
      <c r="B2" s="68" t="s">
        <v>147</v>
      </c>
      <c r="C2" s="90"/>
      <c r="D2" s="455" t="s">
        <v>165</v>
      </c>
      <c r="E2" s="456"/>
      <c r="F2" s="455" t="s">
        <v>163</v>
      </c>
      <c r="G2" s="456"/>
      <c r="H2" s="455" t="s">
        <v>164</v>
      </c>
      <c r="I2" s="456"/>
      <c r="J2" s="455" t="s">
        <v>160</v>
      </c>
      <c r="K2" s="456"/>
      <c r="L2" s="60" t="s">
        <v>256</v>
      </c>
      <c r="M2" s="152"/>
      <c r="N2" s="152"/>
      <c r="O2" s="152"/>
    </row>
    <row r="3" spans="1:15" ht="13">
      <c r="B3" s="91" t="s">
        <v>148</v>
      </c>
      <c r="C3" s="92" t="s">
        <v>149</v>
      </c>
      <c r="D3" s="93">
        <v>43722</v>
      </c>
      <c r="E3" s="94">
        <v>43750</v>
      </c>
      <c r="F3" s="93">
        <v>43722</v>
      </c>
      <c r="G3" s="93">
        <v>43754</v>
      </c>
      <c r="H3" s="93">
        <v>43722</v>
      </c>
      <c r="I3" s="94">
        <v>43750</v>
      </c>
      <c r="J3" s="93">
        <v>43722</v>
      </c>
      <c r="K3" s="94">
        <v>43753</v>
      </c>
      <c r="L3" s="94">
        <v>43755</v>
      </c>
      <c r="M3" s="153"/>
      <c r="N3" s="154"/>
      <c r="O3" s="154"/>
    </row>
    <row r="4" spans="1:15" s="65" customFormat="1" ht="13.75" customHeight="1">
      <c r="A4" s="63"/>
      <c r="B4" s="95" t="s">
        <v>156</v>
      </c>
      <c r="C4" s="96" t="s">
        <v>154</v>
      </c>
      <c r="D4" s="97">
        <f>SUM(D5:D9)</f>
        <v>22548716.030000005</v>
      </c>
      <c r="E4" s="64">
        <f>SUM(E5:E9)</f>
        <v>23723760.25</v>
      </c>
      <c r="F4" s="97">
        <f>SUM(F5:F9)</f>
        <v>25593925.956195731</v>
      </c>
      <c r="G4" s="64">
        <f>SUM(G5:G9)</f>
        <v>24451531.338142537</v>
      </c>
      <c r="H4" s="97">
        <f t="shared" ref="H4" si="0">SUM(H5:H9)</f>
        <v>22243085.870000001</v>
      </c>
      <c r="I4" s="98">
        <f>SUM(I5:I9)</f>
        <v>24154915.5</v>
      </c>
      <c r="J4" s="97">
        <f>SUM(J5:J9)</f>
        <v>33892164.130000003</v>
      </c>
      <c r="K4" s="64">
        <f>SUM(K5:K9)</f>
        <v>33723713.670000002</v>
      </c>
      <c r="L4" s="64">
        <f>SUM(L5:L9)</f>
        <v>29620808.569999997</v>
      </c>
      <c r="M4" s="155"/>
      <c r="N4" s="156"/>
      <c r="O4" s="156"/>
    </row>
    <row r="5" spans="1:15" ht="13">
      <c r="B5" s="99">
        <v>1</v>
      </c>
      <c r="C5" s="100" t="s">
        <v>150</v>
      </c>
      <c r="D5" s="101">
        <v>10710360.91</v>
      </c>
      <c r="E5" s="58">
        <v>10605678.91</v>
      </c>
      <c r="F5" s="101">
        <v>11978616.01</v>
      </c>
      <c r="G5" s="58">
        <v>11359454.050000001</v>
      </c>
      <c r="H5" s="101">
        <v>9860001.9100000001</v>
      </c>
      <c r="I5" s="58">
        <v>9799451.5399999991</v>
      </c>
      <c r="J5" s="101">
        <v>19500016.739999998</v>
      </c>
      <c r="K5" s="58">
        <v>19098003.640000001</v>
      </c>
      <c r="L5" s="58">
        <v>14429214.18</v>
      </c>
      <c r="M5" s="157"/>
      <c r="N5" s="158"/>
      <c r="O5" s="158"/>
    </row>
    <row r="6" spans="1:15" ht="13">
      <c r="B6" s="99">
        <v>2</v>
      </c>
      <c r="C6" s="102" t="s">
        <v>151</v>
      </c>
      <c r="D6" s="101">
        <v>7480174.4800000004</v>
      </c>
      <c r="E6" s="58">
        <v>9182416.0500000007</v>
      </c>
      <c r="F6" s="101">
        <f>9005731.54</f>
        <v>9005731.5399999991</v>
      </c>
      <c r="G6" s="58">
        <v>9003608.2899999991</v>
      </c>
      <c r="H6" s="101">
        <v>7764057.4299999997</v>
      </c>
      <c r="I6" s="58">
        <v>9573752.5700000003</v>
      </c>
      <c r="J6" s="101">
        <v>8506328.6400000006</v>
      </c>
      <c r="K6" s="58">
        <v>9177355.4600000009</v>
      </c>
      <c r="L6" s="58">
        <v>10078014.609999999</v>
      </c>
      <c r="M6" s="157"/>
      <c r="N6" s="158"/>
      <c r="O6" s="158"/>
    </row>
    <row r="7" spans="1:15" ht="13">
      <c r="B7" s="99">
        <v>3</v>
      </c>
      <c r="C7" s="102" t="s">
        <v>159</v>
      </c>
      <c r="D7" s="101">
        <v>2347867.92</v>
      </c>
      <c r="E7" s="58">
        <v>2176275.79</v>
      </c>
      <c r="F7" s="101">
        <v>2481574.48979592</v>
      </c>
      <c r="G7" s="58">
        <v>2520402.4435999999</v>
      </c>
      <c r="H7" s="101">
        <v>2663521.66</v>
      </c>
      <c r="I7" s="58">
        <v>2700381.6</v>
      </c>
      <c r="J7" s="101">
        <v>2698830.01</v>
      </c>
      <c r="K7" s="58">
        <v>2659475.09</v>
      </c>
      <c r="L7" s="58">
        <v>2687113.51</v>
      </c>
      <c r="M7" s="157"/>
      <c r="N7" s="158"/>
      <c r="O7" s="158"/>
    </row>
    <row r="8" spans="1:15" ht="13">
      <c r="B8" s="99">
        <v>4</v>
      </c>
      <c r="C8" s="103" t="s">
        <v>152</v>
      </c>
      <c r="D8" s="104">
        <v>763977.17</v>
      </c>
      <c r="E8" s="59">
        <v>602482.1</v>
      </c>
      <c r="F8" s="104">
        <v>1207019.5993930099</v>
      </c>
      <c r="G8" s="59">
        <v>931919.31453586998</v>
      </c>
      <c r="H8" s="104">
        <v>1265906.95</v>
      </c>
      <c r="I8" s="59">
        <v>1187990.46</v>
      </c>
      <c r="J8" s="104">
        <v>1864498.47</v>
      </c>
      <c r="K8" s="59">
        <v>1727828.69</v>
      </c>
      <c r="L8" s="59">
        <v>1176966.49</v>
      </c>
      <c r="M8" s="157"/>
      <c r="N8" s="158"/>
      <c r="O8" s="158"/>
    </row>
    <row r="9" spans="1:15" ht="13">
      <c r="B9" s="99">
        <v>5</v>
      </c>
      <c r="C9" s="102" t="s">
        <v>153</v>
      </c>
      <c r="D9" s="101">
        <v>1246335.55</v>
      </c>
      <c r="E9" s="58">
        <v>1156907.3999999999</v>
      </c>
      <c r="F9" s="101">
        <v>920984.317006803</v>
      </c>
      <c r="G9" s="58">
        <v>636147.24000666698</v>
      </c>
      <c r="H9" s="101">
        <v>689597.92</v>
      </c>
      <c r="I9" s="58">
        <v>893339.33</v>
      </c>
      <c r="J9" s="101">
        <v>1322490.27</v>
      </c>
      <c r="K9" s="58">
        <v>1061050.79</v>
      </c>
      <c r="L9" s="58">
        <v>1249499.78</v>
      </c>
      <c r="M9" s="157"/>
      <c r="N9" s="158"/>
      <c r="O9" s="158"/>
    </row>
    <row r="10" spans="1:15" s="65" customFormat="1" ht="14">
      <c r="A10" s="63"/>
      <c r="B10" s="95" t="s">
        <v>157</v>
      </c>
      <c r="C10" s="96" t="s">
        <v>155</v>
      </c>
      <c r="D10" s="97">
        <f>SUM(D11:D14)</f>
        <v>113618271.38</v>
      </c>
      <c r="E10" s="64">
        <f>SUM(E11:E14)</f>
        <v>111763239.75</v>
      </c>
      <c r="F10" s="97">
        <f>SUM(F11:F14)</f>
        <v>121750331.87757961</v>
      </c>
      <c r="G10" s="64">
        <f>SUM(G11:G14)</f>
        <v>109556986.67999999</v>
      </c>
      <c r="H10" s="97">
        <f t="shared" ref="H10" si="1">SUM(H11:H14)</f>
        <v>109843963.89999999</v>
      </c>
      <c r="I10" s="98">
        <f>SUM(I11:I14)</f>
        <v>117699605.16</v>
      </c>
      <c r="J10" s="97">
        <f>SUM(J11:J14)</f>
        <v>119602202.09</v>
      </c>
      <c r="K10" s="64">
        <f>SUM(K11:K14)</f>
        <v>120798256.58</v>
      </c>
      <c r="L10" s="64">
        <f>SUM(L11:L14)</f>
        <v>126379191.42</v>
      </c>
      <c r="M10" s="155"/>
      <c r="N10" s="156"/>
      <c r="O10" s="156"/>
    </row>
    <row r="11" spans="1:15" ht="13">
      <c r="B11" s="99">
        <v>1</v>
      </c>
      <c r="C11" s="100" t="s">
        <v>150</v>
      </c>
      <c r="D11" s="101">
        <v>40684867.909999996</v>
      </c>
      <c r="E11" s="58">
        <v>40469131.810000002</v>
      </c>
      <c r="F11" s="101">
        <v>49384177.578499302</v>
      </c>
      <c r="G11" s="58">
        <v>41305724.460000001</v>
      </c>
      <c r="H11" s="101">
        <v>38835707.25</v>
      </c>
      <c r="I11" s="58">
        <v>41351977.310000002</v>
      </c>
      <c r="J11" s="101">
        <v>47242044.670000002</v>
      </c>
      <c r="K11" s="58">
        <v>45704073.619999997</v>
      </c>
      <c r="L11" s="58">
        <v>49315407.100000001</v>
      </c>
      <c r="M11" s="157"/>
      <c r="N11" s="158"/>
      <c r="O11" s="158"/>
    </row>
    <row r="12" spans="1:15" ht="13">
      <c r="B12" s="99">
        <v>2</v>
      </c>
      <c r="C12" s="102" t="s">
        <v>158</v>
      </c>
      <c r="D12" s="101">
        <v>53581322.210000001</v>
      </c>
      <c r="E12" s="58">
        <v>53770840.270000003</v>
      </c>
      <c r="F12" s="101">
        <v>50540539.895818301</v>
      </c>
      <c r="G12" s="58">
        <v>52499931.979999997</v>
      </c>
      <c r="H12" s="101">
        <v>54165352.759999998</v>
      </c>
      <c r="I12" s="58">
        <v>54930918.229999997</v>
      </c>
      <c r="J12" s="101">
        <v>54154895.75</v>
      </c>
      <c r="K12" s="58">
        <v>52435963.850000001</v>
      </c>
      <c r="L12" s="58">
        <v>54065374.520000003</v>
      </c>
      <c r="M12" s="157"/>
      <c r="N12" s="158"/>
      <c r="O12" s="158"/>
    </row>
    <row r="13" spans="1:15" ht="13">
      <c r="B13" s="99">
        <v>3</v>
      </c>
      <c r="C13" s="103" t="s">
        <v>152</v>
      </c>
      <c r="D13" s="101">
        <v>14807750.99</v>
      </c>
      <c r="E13" s="58">
        <v>13850377.289999999</v>
      </c>
      <c r="F13" s="101">
        <v>18372599.732701998</v>
      </c>
      <c r="G13" s="58">
        <v>14498057.789999999</v>
      </c>
      <c r="H13" s="101">
        <v>15342804.01</v>
      </c>
      <c r="I13" s="58">
        <v>18897810.699999999</v>
      </c>
      <c r="J13" s="101">
        <v>15581370.869999999</v>
      </c>
      <c r="K13" s="58">
        <v>20024664.890000001</v>
      </c>
      <c r="L13" s="58">
        <v>18316920.82</v>
      </c>
      <c r="M13" s="157"/>
      <c r="N13" s="158"/>
      <c r="O13" s="158"/>
    </row>
    <row r="14" spans="1:15" ht="13">
      <c r="B14" s="99">
        <v>4</v>
      </c>
      <c r="C14" s="102" t="s">
        <v>153</v>
      </c>
      <c r="D14" s="104">
        <v>4544330.2699999996</v>
      </c>
      <c r="E14" s="59">
        <v>3672890.38</v>
      </c>
      <c r="F14" s="104">
        <v>3453014.67056</v>
      </c>
      <c r="G14" s="59">
        <v>1253272.45</v>
      </c>
      <c r="H14" s="104">
        <v>1500099.88</v>
      </c>
      <c r="I14" s="59">
        <v>2518898.92</v>
      </c>
      <c r="J14" s="104">
        <v>2623890.7999999998</v>
      </c>
      <c r="K14" s="59">
        <v>2633554.2200000002</v>
      </c>
      <c r="L14" s="59">
        <v>4681488.9800000004</v>
      </c>
      <c r="M14" s="157"/>
      <c r="N14" s="158"/>
      <c r="O14" s="158"/>
    </row>
    <row r="15" spans="1:15" ht="16" thickBot="1">
      <c r="B15" s="105"/>
      <c r="C15" s="106" t="s">
        <v>111</v>
      </c>
      <c r="D15" s="107">
        <f>D4+D10</f>
        <v>136166987.41</v>
      </c>
      <c r="E15" s="62">
        <f>E4+E10</f>
        <v>135487000</v>
      </c>
      <c r="F15" s="107">
        <f>F4+F10</f>
        <v>147344257.83377534</v>
      </c>
      <c r="G15" s="62">
        <f>G4+G10</f>
        <v>134008518.01814252</v>
      </c>
      <c r="H15" s="107">
        <f t="shared" ref="H15" si="2">H4+H10</f>
        <v>132087049.77</v>
      </c>
      <c r="I15" s="62">
        <f>I4+I10</f>
        <v>141854520.66</v>
      </c>
      <c r="J15" s="107">
        <f>J4+J10</f>
        <v>153494366.22</v>
      </c>
      <c r="K15" s="62">
        <f>K4+K10</f>
        <v>154521970.25</v>
      </c>
      <c r="L15" s="62">
        <f>L4+L10</f>
        <v>155999999.99000001</v>
      </c>
      <c r="M15" s="159"/>
      <c r="N15" s="160"/>
      <c r="O15" s="160"/>
    </row>
    <row r="16" spans="1:15" ht="207.5" customHeight="1">
      <c r="C16" t="s">
        <v>161</v>
      </c>
      <c r="E16" s="108" t="s">
        <v>182</v>
      </c>
      <c r="G16" s="123" t="s">
        <v>287</v>
      </c>
      <c r="J16" t="s">
        <v>162</v>
      </c>
      <c r="K16" s="123" t="s">
        <v>218</v>
      </c>
    </row>
    <row r="17" spans="1:15" ht="13">
      <c r="B17" s="134"/>
      <c r="C17" s="143" t="s">
        <v>166</v>
      </c>
      <c r="D17" s="137">
        <v>17169322.149999999</v>
      </c>
      <c r="E17" s="136">
        <v>16348229.27</v>
      </c>
      <c r="F17" s="137">
        <v>8000000</v>
      </c>
      <c r="G17" s="136">
        <v>13276338.859999999</v>
      </c>
      <c r="H17" s="137">
        <v>14267000</v>
      </c>
      <c r="I17" s="136">
        <f>140000+1933926.35+855940+3050000</f>
        <v>5979866.3499999996</v>
      </c>
      <c r="J17" s="135">
        <v>1200000</v>
      </c>
      <c r="K17" s="136">
        <v>4811260.62</v>
      </c>
      <c r="L17" s="136"/>
      <c r="M17" s="157"/>
      <c r="N17" s="158"/>
      <c r="O17" s="158"/>
    </row>
    <row r="18" spans="1:15" ht="31.5" thickBot="1">
      <c r="B18" s="138"/>
      <c r="C18" s="139" t="s">
        <v>183</v>
      </c>
      <c r="D18" s="142">
        <f>D15-D17</f>
        <v>118997665.25999999</v>
      </c>
      <c r="E18" s="141">
        <f>E15-E17</f>
        <v>119138770.73</v>
      </c>
      <c r="F18" s="142">
        <f t="shared" ref="F18:I18" si="3">F15-F17</f>
        <v>139344257.83377534</v>
      </c>
      <c r="G18" s="141">
        <f t="shared" si="3"/>
        <v>120732179.15814252</v>
      </c>
      <c r="H18" s="142">
        <f t="shared" si="3"/>
        <v>117820049.77</v>
      </c>
      <c r="I18" s="141">
        <f t="shared" si="3"/>
        <v>135874654.31</v>
      </c>
      <c r="J18" s="140">
        <f>J15-J17</f>
        <v>152294366.22</v>
      </c>
      <c r="K18" s="141">
        <f>K15-K17</f>
        <v>149710709.63</v>
      </c>
      <c r="L18" s="141"/>
      <c r="M18" s="159"/>
      <c r="N18" s="160"/>
      <c r="O18" s="160"/>
    </row>
    <row r="20" spans="1:15" s="110" customFormat="1" ht="13">
      <c r="A20" s="84"/>
      <c r="B20" s="131"/>
      <c r="D20" s="84"/>
      <c r="E20" s="84" t="s">
        <v>165</v>
      </c>
      <c r="F20" s="84"/>
      <c r="G20" s="84" t="s">
        <v>163</v>
      </c>
      <c r="H20" s="84"/>
      <c r="I20" s="84" t="s">
        <v>164</v>
      </c>
      <c r="J20" s="84"/>
      <c r="K20" s="84" t="s">
        <v>160</v>
      </c>
      <c r="L20" s="84"/>
      <c r="M20" s="161"/>
      <c r="N20" s="161"/>
      <c r="O20" s="161"/>
    </row>
    <row r="21" spans="1:15" s="110" customFormat="1" ht="13">
      <c r="A21" s="84"/>
      <c r="B21" s="144" t="s">
        <v>184</v>
      </c>
      <c r="C21" s="145" t="s">
        <v>185</v>
      </c>
      <c r="D21" s="148"/>
      <c r="E21" s="147"/>
      <c r="F21" s="148"/>
      <c r="G21" s="147"/>
      <c r="H21" s="148"/>
      <c r="I21" s="147"/>
      <c r="J21" s="146"/>
      <c r="K21" s="147"/>
      <c r="L21" s="84"/>
      <c r="M21" s="161"/>
      <c r="N21" s="161"/>
      <c r="O21" s="161"/>
    </row>
    <row r="22" spans="1:15" s="110" customFormat="1" ht="13">
      <c r="A22" s="84"/>
      <c r="B22" s="111">
        <v>1</v>
      </c>
      <c r="C22" s="112" t="s">
        <v>186</v>
      </c>
      <c r="D22" s="115"/>
      <c r="E22" s="114"/>
      <c r="F22" s="115"/>
      <c r="G22" s="114"/>
      <c r="H22" s="115"/>
      <c r="I22" s="114"/>
      <c r="J22" s="113"/>
      <c r="K22" s="114"/>
      <c r="L22" s="84"/>
      <c r="M22" s="161"/>
      <c r="N22" s="161"/>
      <c r="O22" s="161"/>
    </row>
    <row r="23" spans="1:15" ht="75">
      <c r="B23" s="116" t="s">
        <v>187</v>
      </c>
      <c r="C23" s="117" t="s">
        <v>188</v>
      </c>
      <c r="D23" s="120"/>
      <c r="E23" s="150">
        <v>360000</v>
      </c>
      <c r="F23" s="120"/>
      <c r="G23" s="121">
        <v>3497435.65</v>
      </c>
      <c r="H23" s="120"/>
      <c r="I23" s="121">
        <v>4404841.4800000004</v>
      </c>
      <c r="J23" s="118"/>
      <c r="K23" s="119" t="s">
        <v>224</v>
      </c>
    </row>
    <row r="24" spans="1:15" ht="75">
      <c r="B24" s="116" t="s">
        <v>189</v>
      </c>
      <c r="C24" s="117" t="s">
        <v>190</v>
      </c>
      <c r="D24" s="120"/>
      <c r="E24" s="150">
        <v>610000</v>
      </c>
      <c r="F24" s="120"/>
      <c r="G24" s="121">
        <f>2385779.6+G23</f>
        <v>5883215.25</v>
      </c>
      <c r="H24" s="120"/>
      <c r="I24" s="121">
        <v>5492574.2800000003</v>
      </c>
      <c r="J24" s="118"/>
      <c r="K24" s="119" t="s">
        <v>224</v>
      </c>
    </row>
    <row r="25" spans="1:15" s="110" customFormat="1" ht="13">
      <c r="A25" s="84"/>
      <c r="B25" s="111">
        <v>2</v>
      </c>
      <c r="C25" s="112" t="s">
        <v>223</v>
      </c>
      <c r="D25" s="115"/>
      <c r="E25" s="114"/>
      <c r="F25" s="115"/>
      <c r="G25" s="114"/>
      <c r="H25" s="115"/>
      <c r="I25" s="114"/>
      <c r="J25" s="113"/>
      <c r="K25" s="114"/>
      <c r="L25" s="84"/>
      <c r="M25" s="161"/>
      <c r="N25" s="161"/>
      <c r="O25" s="161"/>
    </row>
    <row r="26" spans="1:15" ht="37.5">
      <c r="B26" s="116" t="s">
        <v>220</v>
      </c>
      <c r="C26" s="117" t="s">
        <v>219</v>
      </c>
      <c r="D26" s="120"/>
      <c r="E26" s="124">
        <v>2094466.1688000001</v>
      </c>
      <c r="F26" s="120"/>
      <c r="G26" s="121"/>
      <c r="H26" s="120"/>
      <c r="I26" s="121"/>
      <c r="J26" s="118"/>
      <c r="K26" s="119"/>
    </row>
    <row r="27" spans="1:15" ht="50">
      <c r="B27" s="116" t="s">
        <v>221</v>
      </c>
      <c r="C27" s="117" t="s">
        <v>222</v>
      </c>
      <c r="D27" s="120"/>
      <c r="E27" s="124">
        <v>463357.17344393302</v>
      </c>
      <c r="F27" s="120"/>
      <c r="G27" s="121"/>
      <c r="H27" s="120"/>
      <c r="I27" s="121"/>
      <c r="J27" s="118"/>
      <c r="K27" s="119"/>
    </row>
    <row r="28" spans="1:15" s="110" customFormat="1" ht="13">
      <c r="A28" s="84"/>
      <c r="B28" s="111">
        <v>3</v>
      </c>
      <c r="C28" s="112" t="s">
        <v>257</v>
      </c>
      <c r="D28" s="115"/>
      <c r="E28" s="114"/>
      <c r="F28" s="115"/>
      <c r="G28" s="114"/>
      <c r="H28" s="115"/>
      <c r="I28" s="114"/>
      <c r="J28" s="113"/>
      <c r="K28" s="114"/>
      <c r="L28" s="84"/>
      <c r="M28" s="161"/>
      <c r="N28" s="161"/>
      <c r="O28" s="161"/>
    </row>
    <row r="29" spans="1:15" ht="13">
      <c r="B29" s="132" t="s">
        <v>265</v>
      </c>
      <c r="C29" s="117" t="s">
        <v>258</v>
      </c>
      <c r="D29" s="120"/>
      <c r="E29" s="124"/>
      <c r="F29" s="120"/>
      <c r="G29" s="121">
        <v>2196150</v>
      </c>
      <c r="H29" s="120"/>
      <c r="I29" s="121"/>
      <c r="J29" s="133"/>
      <c r="K29" s="119"/>
    </row>
    <row r="30" spans="1:15" ht="25">
      <c r="B30" s="132" t="s">
        <v>266</v>
      </c>
      <c r="C30" s="117" t="s">
        <v>259</v>
      </c>
      <c r="D30" s="120"/>
      <c r="E30" s="124"/>
      <c r="F30" s="120"/>
      <c r="G30" s="121">
        <v>157300</v>
      </c>
      <c r="H30" s="120"/>
      <c r="I30" s="121"/>
      <c r="J30" s="133"/>
      <c r="K30" s="119"/>
      <c r="M30" s="178"/>
    </row>
    <row r="31" spans="1:15" ht="13">
      <c r="B31" s="132" t="s">
        <v>264</v>
      </c>
      <c r="C31" s="117" t="s">
        <v>260</v>
      </c>
      <c r="D31" s="120"/>
      <c r="E31" s="124"/>
      <c r="F31" s="120"/>
      <c r="G31" s="121">
        <v>99750</v>
      </c>
      <c r="H31" s="120"/>
      <c r="I31" s="121"/>
      <c r="J31" s="133"/>
      <c r="K31" s="119"/>
    </row>
    <row r="32" spans="1:15" ht="13">
      <c r="B32" s="132" t="s">
        <v>267</v>
      </c>
      <c r="C32" s="117" t="s">
        <v>261</v>
      </c>
      <c r="D32" s="120"/>
      <c r="E32" s="124"/>
      <c r="F32" s="120"/>
      <c r="G32" s="121">
        <v>247556.25</v>
      </c>
      <c r="H32" s="120"/>
      <c r="I32" s="121"/>
      <c r="J32" s="133"/>
      <c r="K32" s="119"/>
    </row>
    <row r="33" spans="1:15" ht="13">
      <c r="B33" s="132" t="s">
        <v>268</v>
      </c>
      <c r="C33" s="117" t="s">
        <v>262</v>
      </c>
      <c r="D33" s="120"/>
      <c r="E33" s="124"/>
      <c r="F33" s="120"/>
      <c r="G33" s="121">
        <v>458878.74999999994</v>
      </c>
      <c r="H33" s="120"/>
      <c r="I33" s="121"/>
      <c r="J33" s="133"/>
      <c r="K33" s="119"/>
    </row>
    <row r="34" spans="1:15" ht="40.25" customHeight="1">
      <c r="B34" s="132" t="s">
        <v>269</v>
      </c>
      <c r="C34" s="117" t="s">
        <v>263</v>
      </c>
      <c r="D34" s="120"/>
      <c r="E34" s="124"/>
      <c r="F34" s="120"/>
      <c r="G34" s="121">
        <v>2420442</v>
      </c>
      <c r="H34" s="120"/>
      <c r="I34" s="121"/>
      <c r="J34" s="133"/>
      <c r="K34" s="119"/>
    </row>
    <row r="35" spans="1:15" ht="47" thickBot="1">
      <c r="B35" s="105"/>
      <c r="C35" s="61" t="s">
        <v>270</v>
      </c>
      <c r="D35" s="107"/>
      <c r="E35" s="130">
        <f>E15+E23</f>
        <v>135847000</v>
      </c>
      <c r="F35" s="107"/>
      <c r="G35" s="122">
        <f>G15+G23+G29+G30+G31+G32+G33+G34</f>
        <v>143086030.66814253</v>
      </c>
      <c r="H35" s="107">
        <v>4586568</v>
      </c>
      <c r="I35" s="122">
        <f>I23+I15</f>
        <v>146259362.13999999</v>
      </c>
      <c r="J35" s="109"/>
      <c r="K35" s="62">
        <f>K15</f>
        <v>154521970.25</v>
      </c>
      <c r="L35" s="62"/>
      <c r="M35" s="159"/>
      <c r="N35" s="160"/>
      <c r="O35" s="160"/>
    </row>
    <row r="36" spans="1:15" ht="47" thickBot="1">
      <c r="B36" s="105"/>
      <c r="C36" s="61" t="s">
        <v>271</v>
      </c>
      <c r="D36" s="107"/>
      <c r="E36" s="130">
        <f>E15+E24</f>
        <v>136097000</v>
      </c>
      <c r="F36" s="107"/>
      <c r="G36" s="122">
        <f>G15+G24+G29+G30+G31+G32+G33+G34</f>
        <v>145471810.26814252</v>
      </c>
      <c r="H36" s="107">
        <f>H35+H15</f>
        <v>136673617.76999998</v>
      </c>
      <c r="I36" s="122">
        <f>I15+I24</f>
        <v>147347094.94</v>
      </c>
      <c r="J36" s="109"/>
      <c r="K36" s="62">
        <f>K15</f>
        <v>154521970.25</v>
      </c>
      <c r="L36" s="62"/>
      <c r="M36" s="159"/>
      <c r="N36" s="160"/>
      <c r="O36" s="160"/>
    </row>
    <row r="39" spans="1:15" s="110" customFormat="1" ht="13">
      <c r="A39" s="84"/>
      <c r="B39" s="131"/>
      <c r="D39" s="84"/>
      <c r="E39" s="84" t="s">
        <v>165</v>
      </c>
      <c r="F39" s="84"/>
      <c r="G39" s="84" t="s">
        <v>163</v>
      </c>
      <c r="H39" s="84"/>
      <c r="I39" s="84" t="s">
        <v>164</v>
      </c>
      <c r="J39" s="84"/>
      <c r="K39" s="84" t="s">
        <v>160</v>
      </c>
      <c r="L39" s="84" t="s">
        <v>256</v>
      </c>
      <c r="M39" s="161"/>
      <c r="N39" s="161"/>
      <c r="O39" s="161"/>
    </row>
    <row r="40" spans="1:15" ht="255" customHeight="1">
      <c r="C40" s="149" t="s">
        <v>272</v>
      </c>
      <c r="D40" s="451" t="s">
        <v>253</v>
      </c>
      <c r="E40" s="452"/>
      <c r="F40" s="451" t="s">
        <v>252</v>
      </c>
      <c r="G40" s="452"/>
      <c r="H40" s="451" t="s">
        <v>254</v>
      </c>
      <c r="I40" s="452"/>
      <c r="J40" s="451" t="s">
        <v>285</v>
      </c>
      <c r="K40" s="452"/>
      <c r="L40" s="176" t="s">
        <v>286</v>
      </c>
    </row>
    <row r="41" spans="1:15" ht="144" customHeight="1">
      <c r="C41" s="149" t="s">
        <v>273</v>
      </c>
      <c r="D41" s="453" t="s">
        <v>255</v>
      </c>
      <c r="E41" s="454"/>
      <c r="F41" s="449"/>
      <c r="G41" s="450"/>
      <c r="H41" s="449"/>
      <c r="I41" s="450"/>
      <c r="J41" s="449"/>
      <c r="K41" s="450"/>
      <c r="L41" s="177"/>
    </row>
  </sheetData>
  <mergeCells count="12">
    <mergeCell ref="J2:K2"/>
    <mergeCell ref="F2:G2"/>
    <mergeCell ref="H2:I2"/>
    <mergeCell ref="D2:E2"/>
    <mergeCell ref="J40:K40"/>
    <mergeCell ref="J41:K41"/>
    <mergeCell ref="D40:E40"/>
    <mergeCell ref="F40:G40"/>
    <mergeCell ref="H40:I40"/>
    <mergeCell ref="D41:E41"/>
    <mergeCell ref="F41:G41"/>
    <mergeCell ref="H41:I41"/>
  </mergeCells>
  <phoneticPr fontId="54" type="noConversion"/>
  <pageMargins left="0.7" right="0.7" top="0.75" bottom="0.75" header="0.3" footer="0.3"/>
  <pageSetup paperSize="8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856D-E528-448B-973A-A8F0DD628D4E}">
  <sheetPr>
    <pageSetUpPr fitToPage="1"/>
  </sheetPr>
  <dimension ref="A1:IP416"/>
  <sheetViews>
    <sheetView tabSelected="1" zoomScale="85" zoomScaleNormal="85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 activeCell="B9" sqref="B9"/>
    </sheetView>
  </sheetViews>
  <sheetFormatPr defaultColWidth="16.36328125" defaultRowHeight="14" outlineLevelRow="4"/>
  <cols>
    <col min="1" max="1" width="13.81640625" style="189" customWidth="1"/>
    <col min="2" max="2" width="73.81640625" style="7" customWidth="1"/>
    <col min="3" max="3" width="13.08984375" style="277" customWidth="1"/>
    <col min="4" max="5" width="18.81640625" style="277" customWidth="1"/>
    <col min="6" max="6" width="22.6328125" style="173" customWidth="1"/>
    <col min="7" max="7" width="28.08984375" style="1" customWidth="1"/>
    <col min="8" max="8" width="28.08984375" style="15" customWidth="1"/>
    <col min="9" max="10" width="41.6328125" style="15" customWidth="1"/>
    <col min="11" max="13" width="16.36328125" style="3"/>
    <col min="14" max="14" width="16.36328125" style="3" hidden="1" customWidth="1"/>
    <col min="15" max="250" width="16.36328125" style="3"/>
    <col min="251" max="16384" width="16.36328125" style="4"/>
  </cols>
  <sheetData>
    <row r="1" spans="1:250" ht="48" customHeight="1">
      <c r="A1" s="188"/>
      <c r="B1" s="348" t="s">
        <v>644</v>
      </c>
      <c r="C1" s="460" t="s">
        <v>289</v>
      </c>
      <c r="D1" s="461"/>
      <c r="E1" s="461"/>
      <c r="F1" s="461"/>
      <c r="G1" s="461"/>
      <c r="H1" s="461"/>
      <c r="I1" s="462"/>
      <c r="J1" s="213"/>
    </row>
    <row r="2" spans="1:250" s="2" customFormat="1" ht="45" customHeight="1" thickBot="1">
      <c r="A2" s="240" t="s">
        <v>290</v>
      </c>
      <c r="B2" s="200" t="s">
        <v>16</v>
      </c>
      <c r="C2" s="231" t="s">
        <v>168</v>
      </c>
      <c r="D2" s="241" t="s">
        <v>318</v>
      </c>
      <c r="E2" s="241" t="s">
        <v>317</v>
      </c>
      <c r="F2" s="232" t="s">
        <v>99</v>
      </c>
      <c r="G2" s="232" t="s">
        <v>98</v>
      </c>
      <c r="H2" s="232" t="s">
        <v>167</v>
      </c>
      <c r="I2" s="233" t="s">
        <v>315</v>
      </c>
      <c r="J2" s="212"/>
      <c r="K2" s="21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250" s="6" customFormat="1" ht="21" customHeight="1">
      <c r="A3" s="426" t="s">
        <v>156</v>
      </c>
      <c r="B3" s="182" t="s">
        <v>316</v>
      </c>
      <c r="C3" s="246"/>
      <c r="D3" s="247"/>
      <c r="E3" s="247"/>
      <c r="F3" s="248"/>
      <c r="G3" s="179"/>
      <c r="H3" s="180"/>
      <c r="I3" s="180"/>
      <c r="J3" s="214"/>
      <c r="K3" s="21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</row>
    <row r="4" spans="1:250" s="6" customFormat="1" ht="32.75" customHeight="1">
      <c r="A4" s="428" t="s">
        <v>291</v>
      </c>
      <c r="B4" s="193" t="s">
        <v>512</v>
      </c>
      <c r="C4" s="242"/>
      <c r="D4" s="243"/>
      <c r="E4" s="243"/>
      <c r="F4" s="249"/>
      <c r="G4" s="223"/>
      <c r="H4" s="223">
        <f>SUM(G5:G14)</f>
        <v>0</v>
      </c>
      <c r="I4" s="223"/>
      <c r="J4" s="214"/>
      <c r="K4" s="21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</row>
    <row r="5" spans="1:250" s="237" customFormat="1" ht="21" customHeight="1" outlineLevel="1">
      <c r="A5" s="429" t="s">
        <v>321</v>
      </c>
      <c r="B5" s="196" t="s">
        <v>177</v>
      </c>
      <c r="C5" s="88" t="s">
        <v>0</v>
      </c>
      <c r="D5" s="50">
        <v>825</v>
      </c>
      <c r="E5" s="50"/>
      <c r="F5" s="239"/>
      <c r="G5" s="87">
        <f>E5*F5</f>
        <v>0</v>
      </c>
      <c r="H5" s="129"/>
      <c r="I5" s="129"/>
      <c r="J5" s="235"/>
      <c r="K5" s="235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6"/>
      <c r="BG5" s="236"/>
      <c r="BH5" s="236"/>
      <c r="BI5" s="236"/>
      <c r="BJ5" s="236"/>
      <c r="BK5" s="236"/>
      <c r="BL5" s="236"/>
      <c r="BM5" s="236"/>
      <c r="BN5" s="236"/>
      <c r="BO5" s="236"/>
      <c r="BP5" s="236"/>
      <c r="BQ5" s="236"/>
      <c r="BR5" s="236"/>
      <c r="BS5" s="236"/>
      <c r="BT5" s="236"/>
      <c r="BU5" s="236"/>
      <c r="BV5" s="236"/>
      <c r="BW5" s="236"/>
      <c r="BX5" s="236"/>
      <c r="BY5" s="236"/>
      <c r="BZ5" s="236"/>
      <c r="CA5" s="236"/>
      <c r="CB5" s="236"/>
      <c r="CC5" s="236"/>
      <c r="CD5" s="236"/>
      <c r="CE5" s="236"/>
      <c r="CF5" s="236"/>
      <c r="CG5" s="236"/>
      <c r="CH5" s="236"/>
      <c r="CI5" s="236"/>
      <c r="CJ5" s="236"/>
      <c r="CK5" s="236"/>
      <c r="CL5" s="236"/>
      <c r="CM5" s="236"/>
      <c r="CN5" s="236"/>
      <c r="CO5" s="236"/>
      <c r="CP5" s="236"/>
      <c r="CQ5" s="236"/>
      <c r="CR5" s="236"/>
      <c r="CS5" s="236"/>
      <c r="CT5" s="236"/>
      <c r="CU5" s="236"/>
      <c r="CV5" s="236"/>
      <c r="CW5" s="236"/>
      <c r="CX5" s="236"/>
      <c r="CY5" s="236"/>
      <c r="CZ5" s="236"/>
      <c r="DA5" s="236"/>
      <c r="DB5" s="236"/>
      <c r="DC5" s="236"/>
      <c r="DD5" s="236"/>
      <c r="DE5" s="236"/>
      <c r="DF5" s="236"/>
      <c r="DG5" s="236"/>
      <c r="DH5" s="236"/>
      <c r="DI5" s="236"/>
      <c r="DJ5" s="236"/>
      <c r="DK5" s="236"/>
      <c r="DL5" s="236"/>
      <c r="DM5" s="236"/>
      <c r="DN5" s="236"/>
      <c r="DO5" s="236"/>
      <c r="DP5" s="236"/>
      <c r="DQ5" s="236"/>
      <c r="DR5" s="236"/>
      <c r="DS5" s="236"/>
      <c r="DT5" s="236"/>
      <c r="DU5" s="236"/>
      <c r="DV5" s="236"/>
      <c r="DW5" s="236"/>
      <c r="DX5" s="236"/>
      <c r="DY5" s="236"/>
      <c r="DZ5" s="236"/>
      <c r="EA5" s="236"/>
      <c r="EB5" s="236"/>
      <c r="EC5" s="236"/>
      <c r="ED5" s="236"/>
      <c r="EE5" s="236"/>
      <c r="EF5" s="236"/>
      <c r="EG5" s="236"/>
      <c r="EH5" s="236"/>
      <c r="EI5" s="236"/>
      <c r="EJ5" s="236"/>
      <c r="EK5" s="236"/>
      <c r="EL5" s="236"/>
      <c r="EM5" s="236"/>
      <c r="EN5" s="236"/>
      <c r="EO5" s="236"/>
      <c r="EP5" s="236"/>
      <c r="EQ5" s="236"/>
      <c r="ER5" s="236"/>
      <c r="ES5" s="236"/>
      <c r="ET5" s="236"/>
      <c r="EU5" s="236"/>
      <c r="EV5" s="236"/>
      <c r="EW5" s="236"/>
      <c r="EX5" s="236"/>
      <c r="EY5" s="236"/>
      <c r="EZ5" s="236"/>
      <c r="FA5" s="236"/>
      <c r="FB5" s="236"/>
      <c r="FC5" s="236"/>
      <c r="FD5" s="236"/>
      <c r="FE5" s="236"/>
      <c r="FF5" s="236"/>
      <c r="FG5" s="236"/>
      <c r="FH5" s="236"/>
      <c r="FI5" s="236"/>
      <c r="FJ5" s="236"/>
      <c r="FK5" s="236"/>
      <c r="FL5" s="236"/>
      <c r="FM5" s="236"/>
      <c r="FN5" s="236"/>
      <c r="FO5" s="236"/>
      <c r="FP5" s="236"/>
      <c r="FQ5" s="236"/>
      <c r="FR5" s="236"/>
      <c r="FS5" s="236"/>
      <c r="FT5" s="236"/>
      <c r="FU5" s="236"/>
      <c r="FV5" s="236"/>
      <c r="FW5" s="236"/>
      <c r="FX5" s="236"/>
      <c r="FY5" s="236"/>
      <c r="FZ5" s="236"/>
      <c r="GA5" s="236"/>
      <c r="GB5" s="236"/>
      <c r="GC5" s="236"/>
      <c r="GD5" s="236"/>
      <c r="GE5" s="236"/>
      <c r="GF5" s="236"/>
      <c r="GG5" s="236"/>
      <c r="GH5" s="236"/>
      <c r="GI5" s="236"/>
      <c r="GJ5" s="236"/>
      <c r="GK5" s="236"/>
      <c r="GL5" s="236"/>
      <c r="GM5" s="236"/>
      <c r="GN5" s="236"/>
      <c r="GO5" s="236"/>
      <c r="GP5" s="236"/>
      <c r="GQ5" s="236"/>
      <c r="GR5" s="236"/>
      <c r="GS5" s="236"/>
      <c r="GT5" s="236"/>
      <c r="GU5" s="236"/>
      <c r="GV5" s="236"/>
      <c r="GW5" s="236"/>
      <c r="GX5" s="236"/>
      <c r="GY5" s="236"/>
      <c r="GZ5" s="236"/>
      <c r="HA5" s="236"/>
      <c r="HB5" s="236"/>
      <c r="HC5" s="236"/>
      <c r="HD5" s="236"/>
      <c r="HE5" s="236"/>
      <c r="HF5" s="236"/>
      <c r="HG5" s="236"/>
      <c r="HH5" s="236"/>
      <c r="HI5" s="236"/>
      <c r="HJ5" s="236"/>
      <c r="HK5" s="236"/>
      <c r="HL5" s="236"/>
      <c r="HM5" s="236"/>
      <c r="HN5" s="236"/>
      <c r="HO5" s="236"/>
      <c r="HP5" s="236"/>
      <c r="HQ5" s="236"/>
      <c r="HR5" s="236"/>
      <c r="HS5" s="236"/>
      <c r="HT5" s="236"/>
      <c r="HU5" s="236"/>
      <c r="HV5" s="236"/>
      <c r="HW5" s="236"/>
      <c r="HX5" s="236"/>
      <c r="HY5" s="236"/>
      <c r="HZ5" s="236"/>
      <c r="IA5" s="236"/>
      <c r="IB5" s="236"/>
      <c r="IC5" s="236"/>
      <c r="ID5" s="236"/>
      <c r="IE5" s="236"/>
      <c r="IF5" s="236"/>
      <c r="IG5" s="236"/>
      <c r="IH5" s="236"/>
      <c r="II5" s="236"/>
      <c r="IJ5" s="236"/>
      <c r="IK5" s="236"/>
      <c r="IL5" s="236"/>
      <c r="IM5" s="236"/>
      <c r="IN5" s="236"/>
      <c r="IO5" s="236"/>
      <c r="IP5" s="236"/>
    </row>
    <row r="6" spans="1:250" s="237" customFormat="1" ht="21" customHeight="1" outlineLevel="1">
      <c r="A6" s="429" t="s">
        <v>322</v>
      </c>
      <c r="B6" s="196" t="s">
        <v>178</v>
      </c>
      <c r="C6" s="88" t="s">
        <v>0</v>
      </c>
      <c r="D6" s="50">
        <v>6700</v>
      </c>
      <c r="E6" s="50"/>
      <c r="F6" s="239"/>
      <c r="G6" s="87">
        <f t="shared" ref="G6:G14" si="0">E6*F6</f>
        <v>0</v>
      </c>
      <c r="H6" s="129"/>
      <c r="I6" s="129"/>
      <c r="J6" s="235"/>
      <c r="K6" s="235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  <c r="AZ6" s="236"/>
      <c r="BA6" s="236"/>
      <c r="BB6" s="236"/>
      <c r="BC6" s="236"/>
      <c r="BD6" s="236"/>
      <c r="BE6" s="236"/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6"/>
      <c r="BQ6" s="236"/>
      <c r="BR6" s="236"/>
      <c r="BS6" s="236"/>
      <c r="BT6" s="236"/>
      <c r="BU6" s="236"/>
      <c r="BV6" s="236"/>
      <c r="BW6" s="236"/>
      <c r="BX6" s="236"/>
      <c r="BY6" s="236"/>
      <c r="BZ6" s="236"/>
      <c r="CA6" s="236"/>
      <c r="CB6" s="236"/>
      <c r="CC6" s="236"/>
      <c r="CD6" s="236"/>
      <c r="CE6" s="236"/>
      <c r="CF6" s="236"/>
      <c r="CG6" s="236"/>
      <c r="CH6" s="236"/>
      <c r="CI6" s="236"/>
      <c r="CJ6" s="236"/>
      <c r="CK6" s="236"/>
      <c r="CL6" s="236"/>
      <c r="CM6" s="236"/>
      <c r="CN6" s="236"/>
      <c r="CO6" s="236"/>
      <c r="CP6" s="236"/>
      <c r="CQ6" s="236"/>
      <c r="CR6" s="236"/>
      <c r="CS6" s="236"/>
      <c r="CT6" s="236"/>
      <c r="CU6" s="236"/>
      <c r="CV6" s="236"/>
      <c r="CW6" s="236"/>
      <c r="CX6" s="236"/>
      <c r="CY6" s="236"/>
      <c r="CZ6" s="236"/>
      <c r="DA6" s="236"/>
      <c r="DB6" s="236"/>
      <c r="DC6" s="236"/>
      <c r="DD6" s="236"/>
      <c r="DE6" s="236"/>
      <c r="DF6" s="236"/>
      <c r="DG6" s="236"/>
      <c r="DH6" s="236"/>
      <c r="DI6" s="236"/>
      <c r="DJ6" s="236"/>
      <c r="DK6" s="236"/>
      <c r="DL6" s="236"/>
      <c r="DM6" s="236"/>
      <c r="DN6" s="236"/>
      <c r="DO6" s="236"/>
      <c r="DP6" s="236"/>
      <c r="DQ6" s="236"/>
      <c r="DR6" s="236"/>
      <c r="DS6" s="236"/>
      <c r="DT6" s="236"/>
      <c r="DU6" s="236"/>
      <c r="DV6" s="236"/>
      <c r="DW6" s="236"/>
      <c r="DX6" s="236"/>
      <c r="DY6" s="236"/>
      <c r="DZ6" s="236"/>
      <c r="EA6" s="236"/>
      <c r="EB6" s="236"/>
      <c r="EC6" s="236"/>
      <c r="ED6" s="236"/>
      <c r="EE6" s="236"/>
      <c r="EF6" s="236"/>
      <c r="EG6" s="236"/>
      <c r="EH6" s="236"/>
      <c r="EI6" s="236"/>
      <c r="EJ6" s="236"/>
      <c r="EK6" s="236"/>
      <c r="EL6" s="236"/>
      <c r="EM6" s="236"/>
      <c r="EN6" s="236"/>
      <c r="EO6" s="236"/>
      <c r="EP6" s="236"/>
      <c r="EQ6" s="236"/>
      <c r="ER6" s="236"/>
      <c r="ES6" s="236"/>
      <c r="ET6" s="236"/>
      <c r="EU6" s="236"/>
      <c r="EV6" s="236"/>
      <c r="EW6" s="236"/>
      <c r="EX6" s="236"/>
      <c r="EY6" s="236"/>
      <c r="EZ6" s="236"/>
      <c r="FA6" s="236"/>
      <c r="FB6" s="236"/>
      <c r="FC6" s="236"/>
      <c r="FD6" s="236"/>
      <c r="FE6" s="236"/>
      <c r="FF6" s="236"/>
      <c r="FG6" s="236"/>
      <c r="FH6" s="236"/>
      <c r="FI6" s="236"/>
      <c r="FJ6" s="236"/>
      <c r="FK6" s="236"/>
      <c r="FL6" s="236"/>
      <c r="FM6" s="236"/>
      <c r="FN6" s="236"/>
      <c r="FO6" s="236"/>
      <c r="FP6" s="236"/>
      <c r="FQ6" s="236"/>
      <c r="FR6" s="236"/>
      <c r="FS6" s="236"/>
      <c r="FT6" s="236"/>
      <c r="FU6" s="236"/>
      <c r="FV6" s="236"/>
      <c r="FW6" s="236"/>
      <c r="FX6" s="236"/>
      <c r="FY6" s="236"/>
      <c r="FZ6" s="236"/>
      <c r="GA6" s="236"/>
      <c r="GB6" s="236"/>
      <c r="GC6" s="236"/>
      <c r="GD6" s="236"/>
      <c r="GE6" s="236"/>
      <c r="GF6" s="236"/>
      <c r="GG6" s="236"/>
      <c r="GH6" s="236"/>
      <c r="GI6" s="236"/>
      <c r="GJ6" s="236"/>
      <c r="GK6" s="236"/>
      <c r="GL6" s="236"/>
      <c r="GM6" s="236"/>
      <c r="GN6" s="236"/>
      <c r="GO6" s="236"/>
      <c r="GP6" s="236"/>
      <c r="GQ6" s="236"/>
      <c r="GR6" s="236"/>
      <c r="GS6" s="236"/>
      <c r="GT6" s="236"/>
      <c r="GU6" s="236"/>
      <c r="GV6" s="236"/>
      <c r="GW6" s="236"/>
      <c r="GX6" s="236"/>
      <c r="GY6" s="236"/>
      <c r="GZ6" s="236"/>
      <c r="HA6" s="236"/>
      <c r="HB6" s="236"/>
      <c r="HC6" s="236"/>
      <c r="HD6" s="236"/>
      <c r="HE6" s="236"/>
      <c r="HF6" s="236"/>
      <c r="HG6" s="236"/>
      <c r="HH6" s="236"/>
      <c r="HI6" s="236"/>
      <c r="HJ6" s="236"/>
      <c r="HK6" s="236"/>
      <c r="HL6" s="236"/>
      <c r="HM6" s="236"/>
      <c r="HN6" s="236"/>
      <c r="HO6" s="236"/>
      <c r="HP6" s="236"/>
      <c r="HQ6" s="236"/>
      <c r="HR6" s="236"/>
      <c r="HS6" s="236"/>
      <c r="HT6" s="236"/>
      <c r="HU6" s="236"/>
      <c r="HV6" s="236"/>
      <c r="HW6" s="236"/>
      <c r="HX6" s="236"/>
      <c r="HY6" s="236"/>
      <c r="HZ6" s="236"/>
      <c r="IA6" s="236"/>
      <c r="IB6" s="236"/>
      <c r="IC6" s="236"/>
      <c r="ID6" s="236"/>
      <c r="IE6" s="236"/>
      <c r="IF6" s="236"/>
      <c r="IG6" s="236"/>
      <c r="IH6" s="236"/>
      <c r="II6" s="236"/>
      <c r="IJ6" s="236"/>
      <c r="IK6" s="236"/>
      <c r="IL6" s="236"/>
      <c r="IM6" s="236"/>
      <c r="IN6" s="236"/>
      <c r="IO6" s="236"/>
      <c r="IP6" s="236"/>
    </row>
    <row r="7" spans="1:250" s="237" customFormat="1" ht="21" customHeight="1" outlineLevel="1">
      <c r="A7" s="429" t="s">
        <v>323</v>
      </c>
      <c r="B7" s="196" t="s">
        <v>179</v>
      </c>
      <c r="C7" s="88" t="s">
        <v>1</v>
      </c>
      <c r="D7" s="50">
        <v>14700</v>
      </c>
      <c r="E7" s="50"/>
      <c r="F7" s="239"/>
      <c r="G7" s="87">
        <f t="shared" si="0"/>
        <v>0</v>
      </c>
      <c r="H7" s="129"/>
      <c r="I7" s="129"/>
      <c r="J7" s="235"/>
      <c r="K7" s="235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236"/>
      <c r="AD7" s="236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6"/>
      <c r="BD7" s="236"/>
      <c r="BE7" s="236"/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6"/>
      <c r="BQ7" s="236"/>
      <c r="BR7" s="236"/>
      <c r="BS7" s="236"/>
      <c r="BT7" s="236"/>
      <c r="BU7" s="236"/>
      <c r="BV7" s="236"/>
      <c r="BW7" s="236"/>
      <c r="BX7" s="236"/>
      <c r="BY7" s="236"/>
      <c r="BZ7" s="236"/>
      <c r="CA7" s="236"/>
      <c r="CB7" s="236"/>
      <c r="CC7" s="236"/>
      <c r="CD7" s="236"/>
      <c r="CE7" s="236"/>
      <c r="CF7" s="236"/>
      <c r="CG7" s="236"/>
      <c r="CH7" s="236"/>
      <c r="CI7" s="236"/>
      <c r="CJ7" s="236"/>
      <c r="CK7" s="236"/>
      <c r="CL7" s="236"/>
      <c r="CM7" s="236"/>
      <c r="CN7" s="236"/>
      <c r="CO7" s="236"/>
      <c r="CP7" s="236"/>
      <c r="CQ7" s="236"/>
      <c r="CR7" s="236"/>
      <c r="CS7" s="236"/>
      <c r="CT7" s="236"/>
      <c r="CU7" s="236"/>
      <c r="CV7" s="236"/>
      <c r="CW7" s="236"/>
      <c r="CX7" s="236"/>
      <c r="CY7" s="236"/>
      <c r="CZ7" s="236"/>
      <c r="DA7" s="236"/>
      <c r="DB7" s="236"/>
      <c r="DC7" s="236"/>
      <c r="DD7" s="236"/>
      <c r="DE7" s="236"/>
      <c r="DF7" s="236"/>
      <c r="DG7" s="236"/>
      <c r="DH7" s="236"/>
      <c r="DI7" s="236"/>
      <c r="DJ7" s="236"/>
      <c r="DK7" s="236"/>
      <c r="DL7" s="236"/>
      <c r="DM7" s="236"/>
      <c r="DN7" s="236"/>
      <c r="DO7" s="236"/>
      <c r="DP7" s="236"/>
      <c r="DQ7" s="236"/>
      <c r="DR7" s="236"/>
      <c r="DS7" s="236"/>
      <c r="DT7" s="236"/>
      <c r="DU7" s="236"/>
      <c r="DV7" s="236"/>
      <c r="DW7" s="236"/>
      <c r="DX7" s="236"/>
      <c r="DY7" s="236"/>
      <c r="DZ7" s="236"/>
      <c r="EA7" s="236"/>
      <c r="EB7" s="236"/>
      <c r="EC7" s="236"/>
      <c r="ED7" s="236"/>
      <c r="EE7" s="236"/>
      <c r="EF7" s="236"/>
      <c r="EG7" s="236"/>
      <c r="EH7" s="236"/>
      <c r="EI7" s="236"/>
      <c r="EJ7" s="236"/>
      <c r="EK7" s="236"/>
      <c r="EL7" s="236"/>
      <c r="EM7" s="236"/>
      <c r="EN7" s="236"/>
      <c r="EO7" s="236"/>
      <c r="EP7" s="236"/>
      <c r="EQ7" s="236"/>
      <c r="ER7" s="236"/>
      <c r="ES7" s="236"/>
      <c r="ET7" s="236"/>
      <c r="EU7" s="236"/>
      <c r="EV7" s="236"/>
      <c r="EW7" s="236"/>
      <c r="EX7" s="236"/>
      <c r="EY7" s="236"/>
      <c r="EZ7" s="236"/>
      <c r="FA7" s="236"/>
      <c r="FB7" s="236"/>
      <c r="FC7" s="236"/>
      <c r="FD7" s="236"/>
      <c r="FE7" s="236"/>
      <c r="FF7" s="236"/>
      <c r="FG7" s="236"/>
      <c r="FH7" s="236"/>
      <c r="FI7" s="236"/>
      <c r="FJ7" s="236"/>
      <c r="FK7" s="236"/>
      <c r="FL7" s="236"/>
      <c r="FM7" s="236"/>
      <c r="FN7" s="236"/>
      <c r="FO7" s="236"/>
      <c r="FP7" s="236"/>
      <c r="FQ7" s="236"/>
      <c r="FR7" s="236"/>
      <c r="FS7" s="236"/>
      <c r="FT7" s="236"/>
      <c r="FU7" s="236"/>
      <c r="FV7" s="236"/>
      <c r="FW7" s="236"/>
      <c r="FX7" s="236"/>
      <c r="FY7" s="236"/>
      <c r="FZ7" s="236"/>
      <c r="GA7" s="236"/>
      <c r="GB7" s="236"/>
      <c r="GC7" s="236"/>
      <c r="GD7" s="236"/>
      <c r="GE7" s="236"/>
      <c r="GF7" s="236"/>
      <c r="GG7" s="236"/>
      <c r="GH7" s="236"/>
      <c r="GI7" s="236"/>
      <c r="GJ7" s="236"/>
      <c r="GK7" s="236"/>
      <c r="GL7" s="236"/>
      <c r="GM7" s="236"/>
      <c r="GN7" s="236"/>
      <c r="GO7" s="236"/>
      <c r="GP7" s="236"/>
      <c r="GQ7" s="236"/>
      <c r="GR7" s="236"/>
      <c r="GS7" s="236"/>
      <c r="GT7" s="236"/>
      <c r="GU7" s="236"/>
      <c r="GV7" s="236"/>
      <c r="GW7" s="236"/>
      <c r="GX7" s="236"/>
      <c r="GY7" s="236"/>
      <c r="GZ7" s="236"/>
      <c r="HA7" s="236"/>
      <c r="HB7" s="236"/>
      <c r="HC7" s="236"/>
      <c r="HD7" s="236"/>
      <c r="HE7" s="236"/>
      <c r="HF7" s="236"/>
      <c r="HG7" s="236"/>
      <c r="HH7" s="236"/>
      <c r="HI7" s="236"/>
      <c r="HJ7" s="236"/>
      <c r="HK7" s="236"/>
      <c r="HL7" s="236"/>
      <c r="HM7" s="236"/>
      <c r="HN7" s="236"/>
      <c r="HO7" s="236"/>
      <c r="HP7" s="236"/>
      <c r="HQ7" s="236"/>
      <c r="HR7" s="236"/>
      <c r="HS7" s="236"/>
      <c r="HT7" s="236"/>
      <c r="HU7" s="236"/>
      <c r="HV7" s="236"/>
      <c r="HW7" s="236"/>
      <c r="HX7" s="236"/>
      <c r="HY7" s="236"/>
      <c r="HZ7" s="236"/>
      <c r="IA7" s="236"/>
      <c r="IB7" s="236"/>
      <c r="IC7" s="236"/>
      <c r="ID7" s="236"/>
      <c r="IE7" s="236"/>
      <c r="IF7" s="236"/>
      <c r="IG7" s="236"/>
      <c r="IH7" s="236"/>
      <c r="II7" s="236"/>
      <c r="IJ7" s="236"/>
      <c r="IK7" s="236"/>
      <c r="IL7" s="236"/>
      <c r="IM7" s="236"/>
      <c r="IN7" s="236"/>
      <c r="IO7" s="236"/>
      <c r="IP7" s="236"/>
    </row>
    <row r="8" spans="1:250" s="237" customFormat="1" ht="21" customHeight="1" outlineLevel="1">
      <c r="A8" s="429" t="s">
        <v>324</v>
      </c>
      <c r="B8" s="196" t="s">
        <v>36</v>
      </c>
      <c r="C8" s="88" t="s">
        <v>0</v>
      </c>
      <c r="D8" s="50">
        <v>9204</v>
      </c>
      <c r="E8" s="50"/>
      <c r="F8" s="239"/>
      <c r="G8" s="87">
        <f t="shared" si="0"/>
        <v>0</v>
      </c>
      <c r="H8" s="129"/>
      <c r="I8" s="129"/>
      <c r="J8" s="235"/>
      <c r="K8" s="235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36"/>
      <c r="AR8" s="236"/>
      <c r="AS8" s="236"/>
      <c r="AT8" s="236"/>
      <c r="AU8" s="236"/>
      <c r="AV8" s="236"/>
      <c r="AW8" s="236"/>
      <c r="AX8" s="236"/>
      <c r="AY8" s="236"/>
      <c r="AZ8" s="236"/>
      <c r="BA8" s="236"/>
      <c r="BB8" s="236"/>
      <c r="BC8" s="236"/>
      <c r="BD8" s="236"/>
      <c r="BE8" s="236"/>
      <c r="BF8" s="236"/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36"/>
      <c r="CF8" s="236"/>
      <c r="CG8" s="236"/>
      <c r="CH8" s="236"/>
      <c r="CI8" s="236"/>
      <c r="CJ8" s="236"/>
      <c r="CK8" s="236"/>
      <c r="CL8" s="236"/>
      <c r="CM8" s="236"/>
      <c r="CN8" s="236"/>
      <c r="CO8" s="236"/>
      <c r="CP8" s="236"/>
      <c r="CQ8" s="236"/>
      <c r="CR8" s="236"/>
      <c r="CS8" s="236"/>
      <c r="CT8" s="236"/>
      <c r="CU8" s="236"/>
      <c r="CV8" s="236"/>
      <c r="CW8" s="236"/>
      <c r="CX8" s="236"/>
      <c r="CY8" s="236"/>
      <c r="CZ8" s="236"/>
      <c r="DA8" s="236"/>
      <c r="DB8" s="236"/>
      <c r="DC8" s="236"/>
      <c r="DD8" s="236"/>
      <c r="DE8" s="236"/>
      <c r="DF8" s="236"/>
      <c r="DG8" s="236"/>
      <c r="DH8" s="236"/>
      <c r="DI8" s="236"/>
      <c r="DJ8" s="236"/>
      <c r="DK8" s="236"/>
      <c r="DL8" s="236"/>
      <c r="DM8" s="236"/>
      <c r="DN8" s="236"/>
      <c r="DO8" s="236"/>
      <c r="DP8" s="236"/>
      <c r="DQ8" s="236"/>
      <c r="DR8" s="236"/>
      <c r="DS8" s="236"/>
      <c r="DT8" s="236"/>
      <c r="DU8" s="236"/>
      <c r="DV8" s="236"/>
      <c r="DW8" s="236"/>
      <c r="DX8" s="236"/>
      <c r="DY8" s="236"/>
      <c r="DZ8" s="236"/>
      <c r="EA8" s="236"/>
      <c r="EB8" s="236"/>
      <c r="EC8" s="236"/>
      <c r="ED8" s="236"/>
      <c r="EE8" s="236"/>
      <c r="EF8" s="236"/>
      <c r="EG8" s="236"/>
      <c r="EH8" s="236"/>
      <c r="EI8" s="236"/>
      <c r="EJ8" s="236"/>
      <c r="EK8" s="236"/>
      <c r="EL8" s="236"/>
      <c r="EM8" s="236"/>
      <c r="EN8" s="236"/>
      <c r="EO8" s="236"/>
      <c r="EP8" s="236"/>
      <c r="EQ8" s="236"/>
      <c r="ER8" s="236"/>
      <c r="ES8" s="236"/>
      <c r="ET8" s="236"/>
      <c r="EU8" s="236"/>
      <c r="EV8" s="236"/>
      <c r="EW8" s="236"/>
      <c r="EX8" s="236"/>
      <c r="EY8" s="236"/>
      <c r="EZ8" s="236"/>
      <c r="FA8" s="236"/>
      <c r="FB8" s="236"/>
      <c r="FC8" s="236"/>
      <c r="FD8" s="236"/>
      <c r="FE8" s="236"/>
      <c r="FF8" s="236"/>
      <c r="FG8" s="236"/>
      <c r="FH8" s="236"/>
      <c r="FI8" s="236"/>
      <c r="FJ8" s="236"/>
      <c r="FK8" s="236"/>
      <c r="FL8" s="236"/>
      <c r="FM8" s="236"/>
      <c r="FN8" s="236"/>
      <c r="FO8" s="236"/>
      <c r="FP8" s="236"/>
      <c r="FQ8" s="236"/>
      <c r="FR8" s="236"/>
      <c r="FS8" s="236"/>
      <c r="FT8" s="236"/>
      <c r="FU8" s="236"/>
      <c r="FV8" s="236"/>
      <c r="FW8" s="236"/>
      <c r="FX8" s="236"/>
      <c r="FY8" s="236"/>
      <c r="FZ8" s="236"/>
      <c r="GA8" s="236"/>
      <c r="GB8" s="236"/>
      <c r="GC8" s="236"/>
      <c r="GD8" s="236"/>
      <c r="GE8" s="236"/>
      <c r="GF8" s="236"/>
      <c r="GG8" s="236"/>
      <c r="GH8" s="236"/>
      <c r="GI8" s="236"/>
      <c r="GJ8" s="236"/>
      <c r="GK8" s="236"/>
      <c r="GL8" s="236"/>
      <c r="GM8" s="236"/>
      <c r="GN8" s="236"/>
      <c r="GO8" s="236"/>
      <c r="GP8" s="236"/>
      <c r="GQ8" s="236"/>
      <c r="GR8" s="236"/>
      <c r="GS8" s="236"/>
      <c r="GT8" s="236"/>
      <c r="GU8" s="236"/>
      <c r="GV8" s="236"/>
      <c r="GW8" s="236"/>
      <c r="GX8" s="236"/>
      <c r="GY8" s="236"/>
      <c r="GZ8" s="236"/>
      <c r="HA8" s="236"/>
      <c r="HB8" s="236"/>
      <c r="HC8" s="236"/>
      <c r="HD8" s="236"/>
      <c r="HE8" s="236"/>
      <c r="HF8" s="236"/>
      <c r="HG8" s="236"/>
      <c r="HH8" s="236"/>
      <c r="HI8" s="236"/>
      <c r="HJ8" s="236"/>
      <c r="HK8" s="236"/>
      <c r="HL8" s="236"/>
      <c r="HM8" s="236"/>
      <c r="HN8" s="236"/>
      <c r="HO8" s="236"/>
      <c r="HP8" s="236"/>
      <c r="HQ8" s="236"/>
      <c r="HR8" s="236"/>
      <c r="HS8" s="236"/>
      <c r="HT8" s="236"/>
      <c r="HU8" s="236"/>
      <c r="HV8" s="236"/>
      <c r="HW8" s="236"/>
      <c r="HX8" s="236"/>
      <c r="HY8" s="236"/>
      <c r="HZ8" s="236"/>
      <c r="IA8" s="236"/>
      <c r="IB8" s="236"/>
      <c r="IC8" s="236"/>
      <c r="ID8" s="236"/>
      <c r="IE8" s="236"/>
      <c r="IF8" s="236"/>
      <c r="IG8" s="236"/>
      <c r="IH8" s="236"/>
      <c r="II8" s="236"/>
      <c r="IJ8" s="236"/>
      <c r="IK8" s="236"/>
      <c r="IL8" s="236"/>
      <c r="IM8" s="236"/>
      <c r="IN8" s="236"/>
      <c r="IO8" s="236"/>
      <c r="IP8" s="236"/>
    </row>
    <row r="9" spans="1:250" s="237" customFormat="1" ht="21" customHeight="1" outlineLevel="1">
      <c r="A9" s="429" t="s">
        <v>325</v>
      </c>
      <c r="B9" s="196" t="s">
        <v>180</v>
      </c>
      <c r="C9" s="88" t="s">
        <v>0</v>
      </c>
      <c r="D9" s="50">
        <v>8760</v>
      </c>
      <c r="E9" s="50"/>
      <c r="F9" s="239"/>
      <c r="G9" s="87">
        <f t="shared" si="0"/>
        <v>0</v>
      </c>
      <c r="H9" s="129"/>
      <c r="I9" s="129"/>
      <c r="J9" s="235"/>
      <c r="K9" s="235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6"/>
      <c r="CG9" s="236"/>
      <c r="CH9" s="236"/>
      <c r="CI9" s="236"/>
      <c r="CJ9" s="236"/>
      <c r="CK9" s="236"/>
      <c r="CL9" s="236"/>
      <c r="CM9" s="236"/>
      <c r="CN9" s="236"/>
      <c r="CO9" s="236"/>
      <c r="CP9" s="236"/>
      <c r="CQ9" s="236"/>
      <c r="CR9" s="236"/>
      <c r="CS9" s="236"/>
      <c r="CT9" s="236"/>
      <c r="CU9" s="236"/>
      <c r="CV9" s="236"/>
      <c r="CW9" s="236"/>
      <c r="CX9" s="236"/>
      <c r="CY9" s="236"/>
      <c r="CZ9" s="236"/>
      <c r="DA9" s="236"/>
      <c r="DB9" s="236"/>
      <c r="DC9" s="236"/>
      <c r="DD9" s="236"/>
      <c r="DE9" s="236"/>
      <c r="DF9" s="236"/>
      <c r="DG9" s="236"/>
      <c r="DH9" s="236"/>
      <c r="DI9" s="236"/>
      <c r="DJ9" s="236"/>
      <c r="DK9" s="236"/>
      <c r="DL9" s="236"/>
      <c r="DM9" s="236"/>
      <c r="DN9" s="236"/>
      <c r="DO9" s="236"/>
      <c r="DP9" s="236"/>
      <c r="DQ9" s="236"/>
      <c r="DR9" s="236"/>
      <c r="DS9" s="236"/>
      <c r="DT9" s="236"/>
      <c r="DU9" s="236"/>
      <c r="DV9" s="236"/>
      <c r="DW9" s="236"/>
      <c r="DX9" s="236"/>
      <c r="DY9" s="236"/>
      <c r="DZ9" s="236"/>
      <c r="EA9" s="236"/>
      <c r="EB9" s="236"/>
      <c r="EC9" s="236"/>
      <c r="ED9" s="236"/>
      <c r="EE9" s="236"/>
      <c r="EF9" s="236"/>
      <c r="EG9" s="236"/>
      <c r="EH9" s="236"/>
      <c r="EI9" s="236"/>
      <c r="EJ9" s="236"/>
      <c r="EK9" s="236"/>
      <c r="EL9" s="236"/>
      <c r="EM9" s="236"/>
      <c r="EN9" s="236"/>
      <c r="EO9" s="236"/>
      <c r="EP9" s="236"/>
      <c r="EQ9" s="236"/>
      <c r="ER9" s="236"/>
      <c r="ES9" s="236"/>
      <c r="ET9" s="236"/>
      <c r="EU9" s="236"/>
      <c r="EV9" s="236"/>
      <c r="EW9" s="236"/>
      <c r="EX9" s="236"/>
      <c r="EY9" s="236"/>
      <c r="EZ9" s="236"/>
      <c r="FA9" s="236"/>
      <c r="FB9" s="236"/>
      <c r="FC9" s="236"/>
      <c r="FD9" s="236"/>
      <c r="FE9" s="236"/>
      <c r="FF9" s="236"/>
      <c r="FG9" s="236"/>
      <c r="FH9" s="236"/>
      <c r="FI9" s="236"/>
      <c r="FJ9" s="236"/>
      <c r="FK9" s="236"/>
      <c r="FL9" s="236"/>
      <c r="FM9" s="236"/>
      <c r="FN9" s="236"/>
      <c r="FO9" s="236"/>
      <c r="FP9" s="236"/>
      <c r="FQ9" s="236"/>
      <c r="FR9" s="236"/>
      <c r="FS9" s="236"/>
      <c r="FT9" s="236"/>
      <c r="FU9" s="236"/>
      <c r="FV9" s="236"/>
      <c r="FW9" s="236"/>
      <c r="FX9" s="236"/>
      <c r="FY9" s="236"/>
      <c r="FZ9" s="236"/>
      <c r="GA9" s="236"/>
      <c r="GB9" s="236"/>
      <c r="GC9" s="236"/>
      <c r="GD9" s="236"/>
      <c r="GE9" s="236"/>
      <c r="GF9" s="236"/>
      <c r="GG9" s="236"/>
      <c r="GH9" s="236"/>
      <c r="GI9" s="236"/>
      <c r="GJ9" s="236"/>
      <c r="GK9" s="236"/>
      <c r="GL9" s="236"/>
      <c r="GM9" s="236"/>
      <c r="GN9" s="236"/>
      <c r="GO9" s="236"/>
      <c r="GP9" s="236"/>
      <c r="GQ9" s="236"/>
      <c r="GR9" s="236"/>
      <c r="GS9" s="236"/>
      <c r="GT9" s="236"/>
      <c r="GU9" s="236"/>
      <c r="GV9" s="236"/>
      <c r="GW9" s="236"/>
      <c r="GX9" s="236"/>
      <c r="GY9" s="236"/>
      <c r="GZ9" s="236"/>
      <c r="HA9" s="236"/>
      <c r="HB9" s="236"/>
      <c r="HC9" s="236"/>
      <c r="HD9" s="236"/>
      <c r="HE9" s="236"/>
      <c r="HF9" s="236"/>
      <c r="HG9" s="236"/>
      <c r="HH9" s="236"/>
      <c r="HI9" s="236"/>
      <c r="HJ9" s="236"/>
      <c r="HK9" s="236"/>
      <c r="HL9" s="236"/>
      <c r="HM9" s="236"/>
      <c r="HN9" s="236"/>
      <c r="HO9" s="236"/>
      <c r="HP9" s="236"/>
      <c r="HQ9" s="236"/>
      <c r="HR9" s="236"/>
      <c r="HS9" s="236"/>
      <c r="HT9" s="236"/>
      <c r="HU9" s="236"/>
      <c r="HV9" s="236"/>
      <c r="HW9" s="236"/>
      <c r="HX9" s="236"/>
      <c r="HY9" s="236"/>
      <c r="HZ9" s="236"/>
      <c r="IA9" s="236"/>
      <c r="IB9" s="236"/>
      <c r="IC9" s="236"/>
      <c r="ID9" s="236"/>
      <c r="IE9" s="236"/>
      <c r="IF9" s="236"/>
      <c r="IG9" s="236"/>
      <c r="IH9" s="236"/>
      <c r="II9" s="236"/>
      <c r="IJ9" s="236"/>
      <c r="IK9" s="236"/>
      <c r="IL9" s="236"/>
      <c r="IM9" s="236"/>
      <c r="IN9" s="236"/>
      <c r="IO9" s="236"/>
      <c r="IP9" s="236"/>
    </row>
    <row r="10" spans="1:250" s="237" customFormat="1" ht="21" customHeight="1" outlineLevel="1">
      <c r="A10" s="429" t="s">
        <v>326</v>
      </c>
      <c r="B10" s="196" t="s">
        <v>37</v>
      </c>
      <c r="C10" s="88" t="s">
        <v>1</v>
      </c>
      <c r="D10" s="50">
        <v>13110</v>
      </c>
      <c r="E10" s="50"/>
      <c r="F10" s="239"/>
      <c r="G10" s="87">
        <f t="shared" si="0"/>
        <v>0</v>
      </c>
      <c r="H10" s="129"/>
      <c r="I10" s="129"/>
      <c r="J10" s="235"/>
      <c r="K10" s="235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6"/>
      <c r="DY10" s="236"/>
      <c r="DZ10" s="236"/>
      <c r="EA10" s="236"/>
      <c r="EB10" s="236"/>
      <c r="EC10" s="236"/>
      <c r="ED10" s="236"/>
      <c r="EE10" s="236"/>
      <c r="EF10" s="236"/>
      <c r="EG10" s="236"/>
      <c r="EH10" s="236"/>
      <c r="EI10" s="236"/>
      <c r="EJ10" s="23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  <c r="HB10" s="236"/>
      <c r="HC10" s="236"/>
      <c r="HD10" s="236"/>
      <c r="HE10" s="236"/>
      <c r="HF10" s="236"/>
      <c r="HG10" s="236"/>
      <c r="HH10" s="236"/>
      <c r="HI10" s="236"/>
      <c r="HJ10" s="236"/>
      <c r="HK10" s="236"/>
      <c r="HL10" s="236"/>
      <c r="HM10" s="236"/>
      <c r="HN10" s="236"/>
      <c r="HO10" s="236"/>
      <c r="HP10" s="236"/>
      <c r="HQ10" s="236"/>
      <c r="HR10" s="236"/>
      <c r="HS10" s="236"/>
      <c r="HT10" s="236"/>
      <c r="HU10" s="236"/>
      <c r="HV10" s="236"/>
      <c r="HW10" s="236"/>
      <c r="HX10" s="236"/>
      <c r="HY10" s="236"/>
      <c r="HZ10" s="236"/>
      <c r="IA10" s="236"/>
      <c r="IB10" s="236"/>
      <c r="IC10" s="236"/>
      <c r="ID10" s="236"/>
      <c r="IE10" s="236"/>
      <c r="IF10" s="236"/>
      <c r="IG10" s="236"/>
      <c r="IH10" s="236"/>
      <c r="II10" s="236"/>
      <c r="IJ10" s="236"/>
      <c r="IK10" s="236"/>
      <c r="IL10" s="236"/>
      <c r="IM10" s="236"/>
      <c r="IN10" s="236"/>
      <c r="IO10" s="236"/>
      <c r="IP10" s="236"/>
    </row>
    <row r="11" spans="1:250" s="237" customFormat="1" ht="21" customHeight="1" outlineLevel="1">
      <c r="A11" s="429" t="s">
        <v>327</v>
      </c>
      <c r="B11" s="196" t="s">
        <v>35</v>
      </c>
      <c r="C11" s="88" t="s">
        <v>0</v>
      </c>
      <c r="D11" s="50">
        <v>3900</v>
      </c>
      <c r="E11" s="50"/>
      <c r="F11" s="239"/>
      <c r="G11" s="87">
        <f t="shared" si="0"/>
        <v>0</v>
      </c>
      <c r="H11" s="129"/>
      <c r="I11" s="129"/>
      <c r="J11" s="235"/>
      <c r="K11" s="235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  <c r="GU11" s="236"/>
      <c r="GV11" s="236"/>
      <c r="GW11" s="236"/>
      <c r="GX11" s="236"/>
      <c r="GY11" s="236"/>
      <c r="GZ11" s="236"/>
      <c r="HA11" s="236"/>
      <c r="HB11" s="236"/>
      <c r="HC11" s="236"/>
      <c r="HD11" s="236"/>
      <c r="HE11" s="236"/>
      <c r="HF11" s="236"/>
      <c r="HG11" s="236"/>
      <c r="HH11" s="236"/>
      <c r="HI11" s="236"/>
      <c r="HJ11" s="236"/>
      <c r="HK11" s="236"/>
      <c r="HL11" s="236"/>
      <c r="HM11" s="236"/>
      <c r="HN11" s="236"/>
      <c r="HO11" s="236"/>
      <c r="HP11" s="236"/>
      <c r="HQ11" s="236"/>
      <c r="HR11" s="236"/>
      <c r="HS11" s="236"/>
      <c r="HT11" s="236"/>
      <c r="HU11" s="236"/>
      <c r="HV11" s="236"/>
      <c r="HW11" s="236"/>
      <c r="HX11" s="236"/>
      <c r="HY11" s="236"/>
      <c r="HZ11" s="236"/>
      <c r="IA11" s="236"/>
      <c r="IB11" s="236"/>
      <c r="IC11" s="236"/>
      <c r="ID11" s="236"/>
      <c r="IE11" s="236"/>
      <c r="IF11" s="236"/>
      <c r="IG11" s="236"/>
      <c r="IH11" s="236"/>
      <c r="II11" s="236"/>
      <c r="IJ11" s="236"/>
      <c r="IK11" s="236"/>
      <c r="IL11" s="236"/>
      <c r="IM11" s="236"/>
      <c r="IN11" s="236"/>
      <c r="IO11" s="236"/>
      <c r="IP11" s="236"/>
    </row>
    <row r="12" spans="1:250" s="237" customFormat="1" ht="21" customHeight="1" outlineLevel="1">
      <c r="A12" s="429" t="s">
        <v>328</v>
      </c>
      <c r="B12" s="196" t="s">
        <v>38</v>
      </c>
      <c r="C12" s="88" t="s">
        <v>1</v>
      </c>
      <c r="D12" s="50">
        <v>3600</v>
      </c>
      <c r="E12" s="50"/>
      <c r="F12" s="239"/>
      <c r="G12" s="87">
        <f t="shared" si="0"/>
        <v>0</v>
      </c>
      <c r="H12" s="23"/>
      <c r="I12" s="23"/>
      <c r="J12" s="235"/>
      <c r="K12" s="235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</row>
    <row r="13" spans="1:250" s="237" customFormat="1" ht="21" customHeight="1" outlineLevel="1">
      <c r="A13" s="429" t="s">
        <v>1219</v>
      </c>
      <c r="B13" s="196" t="s">
        <v>39</v>
      </c>
      <c r="C13" s="88" t="s">
        <v>17</v>
      </c>
      <c r="D13" s="50">
        <v>1</v>
      </c>
      <c r="E13" s="50"/>
      <c r="F13" s="239"/>
      <c r="G13" s="87">
        <f t="shared" si="0"/>
        <v>0</v>
      </c>
      <c r="H13" s="23"/>
      <c r="I13" s="23"/>
      <c r="J13" s="235"/>
      <c r="K13" s="235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</row>
    <row r="14" spans="1:250" s="237" customFormat="1" ht="27" customHeight="1" outlineLevel="1">
      <c r="A14" s="429" t="s">
        <v>1220</v>
      </c>
      <c r="B14" s="196" t="s">
        <v>97</v>
      </c>
      <c r="C14" s="88" t="s">
        <v>17</v>
      </c>
      <c r="D14" s="50">
        <v>1</v>
      </c>
      <c r="E14" s="50"/>
      <c r="F14" s="239"/>
      <c r="G14" s="87">
        <f t="shared" si="0"/>
        <v>0</v>
      </c>
      <c r="H14" s="23"/>
      <c r="I14" s="23"/>
      <c r="J14" s="235"/>
      <c r="K14" s="235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</row>
    <row r="15" spans="1:250" s="6" customFormat="1" ht="32.75" customHeight="1">
      <c r="A15" s="430" t="s">
        <v>292</v>
      </c>
      <c r="B15" s="283" t="s">
        <v>513</v>
      </c>
      <c r="C15" s="242"/>
      <c r="D15" s="243"/>
      <c r="E15" s="243"/>
      <c r="F15" s="245"/>
      <c r="G15" s="223"/>
      <c r="H15" s="223">
        <f>SUM(G16:G22)</f>
        <v>0</v>
      </c>
      <c r="I15" s="223"/>
      <c r="J15" s="214"/>
      <c r="K15" s="21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</row>
    <row r="16" spans="1:250" ht="21" customHeight="1" outlineLevel="1">
      <c r="A16" s="431" t="s">
        <v>329</v>
      </c>
      <c r="B16" s="199" t="s">
        <v>3</v>
      </c>
      <c r="C16" s="88" t="s">
        <v>1</v>
      </c>
      <c r="D16" s="50">
        <v>1946</v>
      </c>
      <c r="E16" s="50"/>
      <c r="F16" s="239"/>
      <c r="G16" s="87">
        <f>E16*F16</f>
        <v>0</v>
      </c>
      <c r="H16" s="23"/>
      <c r="I16" s="23"/>
      <c r="J16" s="213"/>
      <c r="K16" s="213"/>
    </row>
    <row r="17" spans="1:250" ht="21" customHeight="1" outlineLevel="1">
      <c r="A17" s="431" t="s">
        <v>330</v>
      </c>
      <c r="B17" s="199" t="s">
        <v>319</v>
      </c>
      <c r="C17" s="88" t="s">
        <v>0</v>
      </c>
      <c r="D17" s="50">
        <v>1179</v>
      </c>
      <c r="E17" s="50"/>
      <c r="F17" s="239"/>
      <c r="G17" s="87">
        <f t="shared" ref="G17:G22" si="1">E17*F17</f>
        <v>0</v>
      </c>
      <c r="H17" s="224"/>
      <c r="I17" s="224"/>
      <c r="J17" s="213"/>
      <c r="K17" s="213"/>
    </row>
    <row r="18" spans="1:250" ht="21" customHeight="1" outlineLevel="1">
      <c r="A18" s="431" t="s">
        <v>331</v>
      </c>
      <c r="B18" s="199" t="s">
        <v>320</v>
      </c>
      <c r="C18" s="88" t="s">
        <v>2</v>
      </c>
      <c r="D18" s="50">
        <v>91374</v>
      </c>
      <c r="E18" s="50"/>
      <c r="F18" s="239"/>
      <c r="G18" s="87">
        <f t="shared" si="1"/>
        <v>0</v>
      </c>
      <c r="H18" s="225"/>
      <c r="I18" s="73"/>
      <c r="J18" s="213"/>
      <c r="K18" s="213"/>
    </row>
    <row r="19" spans="1:250" ht="21" customHeight="1" outlineLevel="1">
      <c r="A19" s="431" t="s">
        <v>332</v>
      </c>
      <c r="B19" s="199" t="s">
        <v>40</v>
      </c>
      <c r="C19" s="88" t="s">
        <v>1</v>
      </c>
      <c r="D19" s="86">
        <v>181</v>
      </c>
      <c r="E19" s="86"/>
      <c r="F19" s="239"/>
      <c r="G19" s="87">
        <f t="shared" si="1"/>
        <v>0</v>
      </c>
      <c r="H19" s="73"/>
      <c r="I19" s="73"/>
      <c r="J19" s="213"/>
      <c r="K19" s="213"/>
    </row>
    <row r="20" spans="1:250" ht="21" customHeight="1" outlineLevel="1">
      <c r="A20" s="431" t="s">
        <v>333</v>
      </c>
      <c r="B20" s="199" t="s">
        <v>41</v>
      </c>
      <c r="C20" s="88" t="s">
        <v>1</v>
      </c>
      <c r="D20" s="86">
        <v>7336</v>
      </c>
      <c r="E20" s="86"/>
      <c r="F20" s="239"/>
      <c r="G20" s="87">
        <f t="shared" si="1"/>
        <v>0</v>
      </c>
      <c r="H20" s="40"/>
      <c r="I20" s="40"/>
      <c r="J20" s="213"/>
      <c r="K20" s="213"/>
    </row>
    <row r="21" spans="1:250" s="56" customFormat="1" ht="25.25" customHeight="1" outlineLevel="1">
      <c r="A21" s="431" t="s">
        <v>334</v>
      </c>
      <c r="B21" s="196" t="s">
        <v>169</v>
      </c>
      <c r="C21" s="197" t="s">
        <v>1</v>
      </c>
      <c r="D21" s="52">
        <v>81</v>
      </c>
      <c r="E21" s="52"/>
      <c r="F21" s="238"/>
      <c r="G21" s="87">
        <f t="shared" si="1"/>
        <v>0</v>
      </c>
      <c r="H21" s="23"/>
      <c r="I21" s="23"/>
      <c r="J21" s="218"/>
      <c r="K21" s="218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</row>
    <row r="22" spans="1:250" ht="25.25" customHeight="1" outlineLevel="1">
      <c r="A22" s="431" t="s">
        <v>335</v>
      </c>
      <c r="B22" s="199" t="s">
        <v>97</v>
      </c>
      <c r="C22" s="88" t="s">
        <v>17</v>
      </c>
      <c r="D22" s="50">
        <v>1</v>
      </c>
      <c r="E22" s="50"/>
      <c r="F22" s="238"/>
      <c r="G22" s="87">
        <f t="shared" si="1"/>
        <v>0</v>
      </c>
      <c r="H22" s="23"/>
      <c r="I22" s="23"/>
      <c r="J22" s="213"/>
      <c r="K22" s="213"/>
    </row>
    <row r="23" spans="1:250" s="9" customFormat="1" ht="32.75" customHeight="1">
      <c r="A23" s="432" t="s">
        <v>527</v>
      </c>
      <c r="B23" s="284" t="s">
        <v>514</v>
      </c>
      <c r="C23" s="242"/>
      <c r="D23" s="243"/>
      <c r="E23" s="243"/>
      <c r="F23" s="245"/>
      <c r="G23" s="223"/>
      <c r="H23" s="223">
        <f>SUM(G24:G37)</f>
        <v>0</v>
      </c>
      <c r="I23" s="223"/>
      <c r="J23" s="215"/>
      <c r="K23" s="215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</row>
    <row r="24" spans="1:250" ht="21" customHeight="1" outlineLevel="1">
      <c r="A24" s="431" t="s">
        <v>1528</v>
      </c>
      <c r="B24" s="199" t="s">
        <v>336</v>
      </c>
      <c r="C24" s="88" t="s">
        <v>0</v>
      </c>
      <c r="D24" s="50">
        <v>304</v>
      </c>
      <c r="E24" s="50"/>
      <c r="F24" s="244"/>
      <c r="G24" s="87">
        <f>E24*F24</f>
        <v>0</v>
      </c>
      <c r="H24" s="23"/>
      <c r="I24" s="23"/>
      <c r="J24" s="213"/>
      <c r="K24" s="213"/>
    </row>
    <row r="25" spans="1:250" ht="21" customHeight="1" outlineLevel="1">
      <c r="A25" s="431" t="s">
        <v>1529</v>
      </c>
      <c r="B25" s="199" t="s">
        <v>9</v>
      </c>
      <c r="C25" s="88" t="s">
        <v>19</v>
      </c>
      <c r="D25" s="50">
        <v>214</v>
      </c>
      <c r="E25" s="50"/>
      <c r="F25" s="244"/>
      <c r="G25" s="87">
        <f t="shared" ref="G25:G37" si="2">E25*F25</f>
        <v>0</v>
      </c>
      <c r="H25" s="23"/>
      <c r="I25" s="23"/>
      <c r="J25" s="213"/>
      <c r="K25" s="213"/>
    </row>
    <row r="26" spans="1:250" ht="21" customHeight="1" outlineLevel="1">
      <c r="A26" s="431" t="s">
        <v>1530</v>
      </c>
      <c r="B26" s="199" t="s">
        <v>46</v>
      </c>
      <c r="C26" s="88" t="s">
        <v>0</v>
      </c>
      <c r="D26" s="50">
        <v>430</v>
      </c>
      <c r="E26" s="86"/>
      <c r="F26" s="244"/>
      <c r="G26" s="87">
        <f t="shared" si="2"/>
        <v>0</v>
      </c>
      <c r="H26" s="23"/>
      <c r="I26" s="23"/>
      <c r="J26" s="213"/>
      <c r="K26" s="213"/>
    </row>
    <row r="27" spans="1:250" ht="21" customHeight="1" outlineLevel="1">
      <c r="A27" s="431" t="s">
        <v>1531</v>
      </c>
      <c r="B27" s="199" t="s">
        <v>47</v>
      </c>
      <c r="C27" s="88" t="s">
        <v>19</v>
      </c>
      <c r="D27" s="50">
        <v>149</v>
      </c>
      <c r="E27" s="86"/>
      <c r="F27" s="244"/>
      <c r="G27" s="87">
        <f t="shared" si="2"/>
        <v>0</v>
      </c>
      <c r="H27" s="23"/>
      <c r="I27" s="23"/>
      <c r="J27" s="213"/>
      <c r="K27" s="213"/>
    </row>
    <row r="28" spans="1:250" ht="21" customHeight="1" outlineLevel="1">
      <c r="A28" s="431" t="s">
        <v>1532</v>
      </c>
      <c r="B28" s="199" t="s">
        <v>119</v>
      </c>
      <c r="C28" s="88" t="s">
        <v>1</v>
      </c>
      <c r="D28" s="50">
        <v>3786</v>
      </c>
      <c r="E28" s="50"/>
      <c r="F28" s="244"/>
      <c r="G28" s="87">
        <f t="shared" si="2"/>
        <v>0</v>
      </c>
      <c r="H28" s="23"/>
      <c r="I28" s="23"/>
      <c r="J28" s="213"/>
      <c r="K28" s="213"/>
    </row>
    <row r="29" spans="1:250" ht="21" customHeight="1" outlineLevel="1">
      <c r="A29" s="431" t="s">
        <v>1533</v>
      </c>
      <c r="B29" s="199" t="s">
        <v>120</v>
      </c>
      <c r="C29" s="88" t="s">
        <v>1</v>
      </c>
      <c r="D29" s="50">
        <v>3786</v>
      </c>
      <c r="E29" s="50"/>
      <c r="F29" s="244"/>
      <c r="G29" s="87">
        <f t="shared" si="2"/>
        <v>0</v>
      </c>
      <c r="H29" s="23"/>
      <c r="I29" s="23"/>
      <c r="J29" s="213"/>
      <c r="K29" s="213"/>
    </row>
    <row r="30" spans="1:250" ht="21" customHeight="1" outlineLevel="1">
      <c r="A30" s="431" t="s">
        <v>1534</v>
      </c>
      <c r="B30" s="199" t="s">
        <v>121</v>
      </c>
      <c r="C30" s="88" t="s">
        <v>1</v>
      </c>
      <c r="D30" s="50">
        <v>3856</v>
      </c>
      <c r="E30" s="50"/>
      <c r="F30" s="244"/>
      <c r="G30" s="87">
        <f t="shared" si="2"/>
        <v>0</v>
      </c>
      <c r="H30" s="23"/>
      <c r="I30" s="23"/>
      <c r="J30" s="213"/>
      <c r="K30" s="213"/>
    </row>
    <row r="31" spans="1:250" ht="21" customHeight="1" outlineLevel="1">
      <c r="A31" s="431" t="s">
        <v>1535</v>
      </c>
      <c r="B31" s="199" t="s">
        <v>122</v>
      </c>
      <c r="C31" s="88" t="s">
        <v>0</v>
      </c>
      <c r="D31" s="50">
        <v>84</v>
      </c>
      <c r="E31" s="86"/>
      <c r="F31" s="244"/>
      <c r="G31" s="87">
        <f t="shared" si="2"/>
        <v>0</v>
      </c>
      <c r="H31" s="23"/>
      <c r="I31" s="23"/>
      <c r="J31" s="213"/>
      <c r="K31" s="213"/>
    </row>
    <row r="32" spans="1:250" ht="21" customHeight="1" outlineLevel="1">
      <c r="A32" s="431" t="s">
        <v>1536</v>
      </c>
      <c r="B32" s="199" t="s">
        <v>4</v>
      </c>
      <c r="C32" s="88" t="s">
        <v>19</v>
      </c>
      <c r="D32" s="50">
        <v>77</v>
      </c>
      <c r="E32" s="86"/>
      <c r="F32" s="244"/>
      <c r="G32" s="87">
        <f t="shared" si="2"/>
        <v>0</v>
      </c>
      <c r="H32" s="23"/>
      <c r="I32" s="23"/>
      <c r="J32" s="213"/>
      <c r="K32" s="213"/>
    </row>
    <row r="33" spans="1:250" ht="21" customHeight="1" outlineLevel="1">
      <c r="A33" s="431" t="s">
        <v>1537</v>
      </c>
      <c r="B33" s="199" t="s">
        <v>42</v>
      </c>
      <c r="C33" s="88" t="s">
        <v>0</v>
      </c>
      <c r="D33" s="50">
        <v>13</v>
      </c>
      <c r="E33" s="86"/>
      <c r="F33" s="244"/>
      <c r="G33" s="87">
        <f t="shared" si="2"/>
        <v>0</v>
      </c>
      <c r="H33" s="23"/>
      <c r="I33" s="23"/>
      <c r="J33" s="213"/>
      <c r="K33" s="213"/>
    </row>
    <row r="34" spans="1:250" ht="21" customHeight="1" outlineLevel="1">
      <c r="A34" s="431" t="s">
        <v>1538</v>
      </c>
      <c r="B34" s="199" t="s">
        <v>43</v>
      </c>
      <c r="C34" s="88" t="s">
        <v>0</v>
      </c>
      <c r="D34" s="50">
        <v>2</v>
      </c>
      <c r="E34" s="86"/>
      <c r="F34" s="244"/>
      <c r="G34" s="87">
        <f t="shared" si="2"/>
        <v>0</v>
      </c>
      <c r="H34" s="23"/>
      <c r="I34" s="23"/>
      <c r="J34" s="213"/>
      <c r="K34" s="213"/>
    </row>
    <row r="35" spans="1:250" ht="21" customHeight="1" outlineLevel="1">
      <c r="A35" s="431" t="s">
        <v>1539</v>
      </c>
      <c r="B35" s="199" t="s">
        <v>5</v>
      </c>
      <c r="C35" s="88" t="s">
        <v>0</v>
      </c>
      <c r="D35" s="50">
        <v>5</v>
      </c>
      <c r="E35" s="50"/>
      <c r="F35" s="244"/>
      <c r="G35" s="87">
        <f t="shared" si="2"/>
        <v>0</v>
      </c>
      <c r="H35" s="23"/>
      <c r="I35" s="23"/>
      <c r="J35" s="213"/>
      <c r="K35" s="213"/>
    </row>
    <row r="36" spans="1:250" ht="21" customHeight="1" outlineLevel="1">
      <c r="A36" s="431" t="s">
        <v>1540</v>
      </c>
      <c r="B36" s="199" t="s">
        <v>6</v>
      </c>
      <c r="C36" s="88" t="s">
        <v>19</v>
      </c>
      <c r="D36" s="50">
        <v>2</v>
      </c>
      <c r="E36" s="50"/>
      <c r="F36" s="244"/>
      <c r="G36" s="87">
        <f t="shared" si="2"/>
        <v>0</v>
      </c>
      <c r="H36" s="23"/>
      <c r="I36" s="23"/>
      <c r="J36" s="213"/>
      <c r="K36" s="213"/>
    </row>
    <row r="37" spans="1:250" ht="25.25" customHeight="1" outlineLevel="1">
      <c r="A37" s="431" t="s">
        <v>1541</v>
      </c>
      <c r="B37" s="199" t="s">
        <v>97</v>
      </c>
      <c r="C37" s="88" t="s">
        <v>17</v>
      </c>
      <c r="D37" s="50">
        <v>1</v>
      </c>
      <c r="E37" s="50"/>
      <c r="F37" s="76"/>
      <c r="G37" s="87">
        <f t="shared" si="2"/>
        <v>0</v>
      </c>
      <c r="H37" s="23"/>
      <c r="I37" s="23"/>
      <c r="J37" s="213"/>
      <c r="K37" s="213"/>
    </row>
    <row r="38" spans="1:250" s="9" customFormat="1" ht="32.75" customHeight="1">
      <c r="A38" s="432" t="s">
        <v>528</v>
      </c>
      <c r="B38" s="284" t="s">
        <v>515</v>
      </c>
      <c r="C38" s="242"/>
      <c r="D38" s="291"/>
      <c r="E38" s="243"/>
      <c r="F38" s="249"/>
      <c r="G38" s="223"/>
      <c r="H38" s="223">
        <f>SUM(G39:G49)</f>
        <v>0</v>
      </c>
      <c r="I38" s="223"/>
      <c r="J38" s="215"/>
      <c r="K38" s="215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ht="21" customHeight="1" outlineLevel="1">
      <c r="A39" s="431" t="s">
        <v>1542</v>
      </c>
      <c r="B39" s="199" t="s">
        <v>337</v>
      </c>
      <c r="C39" s="88" t="s">
        <v>2</v>
      </c>
      <c r="D39" s="50">
        <v>184650</v>
      </c>
      <c r="E39" s="50"/>
      <c r="F39" s="238"/>
      <c r="G39" s="51">
        <f>E39*F39</f>
        <v>0</v>
      </c>
      <c r="H39" s="228"/>
      <c r="I39" s="228"/>
      <c r="J39" s="213"/>
      <c r="K39" s="213"/>
    </row>
    <row r="40" spans="1:250" ht="21" customHeight="1" outlineLevel="1">
      <c r="A40" s="431" t="s">
        <v>1543</v>
      </c>
      <c r="B40" s="199" t="s">
        <v>45</v>
      </c>
      <c r="C40" s="88" t="s">
        <v>2</v>
      </c>
      <c r="D40" s="50">
        <v>72205</v>
      </c>
      <c r="E40" s="50"/>
      <c r="F40" s="239"/>
      <c r="G40" s="51">
        <f t="shared" ref="G40:G49" si="3">E40*F40</f>
        <v>0</v>
      </c>
      <c r="H40" s="39"/>
      <c r="I40" s="39"/>
      <c r="J40" s="213"/>
      <c r="K40" s="213"/>
    </row>
    <row r="41" spans="1:250" ht="21" customHeight="1" outlineLevel="1">
      <c r="A41" s="431" t="s">
        <v>1544</v>
      </c>
      <c r="B41" s="199" t="s">
        <v>44</v>
      </c>
      <c r="C41" s="88" t="s">
        <v>2</v>
      </c>
      <c r="D41" s="50">
        <v>8717</v>
      </c>
      <c r="E41" s="50"/>
      <c r="F41" s="239"/>
      <c r="G41" s="51">
        <f t="shared" si="3"/>
        <v>0</v>
      </c>
      <c r="H41" s="39"/>
      <c r="I41" s="39"/>
      <c r="J41" s="213"/>
      <c r="K41" s="213"/>
    </row>
    <row r="42" spans="1:250" ht="21" customHeight="1" outlineLevel="1">
      <c r="A42" s="431" t="s">
        <v>1545</v>
      </c>
      <c r="B42" s="199" t="s">
        <v>7</v>
      </c>
      <c r="C42" s="88" t="s">
        <v>2</v>
      </c>
      <c r="D42" s="50">
        <v>26513</v>
      </c>
      <c r="E42" s="50"/>
      <c r="F42" s="239"/>
      <c r="G42" s="51">
        <f t="shared" si="3"/>
        <v>0</v>
      </c>
      <c r="H42" s="23"/>
      <c r="I42" s="23"/>
      <c r="J42" s="213"/>
      <c r="K42" s="213"/>
    </row>
    <row r="43" spans="1:250" ht="21" customHeight="1" outlineLevel="1">
      <c r="A43" s="431" t="s">
        <v>1546</v>
      </c>
      <c r="B43" s="199" t="s">
        <v>338</v>
      </c>
      <c r="C43" s="88" t="s">
        <v>2</v>
      </c>
      <c r="D43" s="50">
        <v>35270</v>
      </c>
      <c r="E43" s="50"/>
      <c r="F43" s="238"/>
      <c r="G43" s="51">
        <f t="shared" si="3"/>
        <v>0</v>
      </c>
      <c r="H43" s="292"/>
      <c r="I43" s="292"/>
      <c r="J43" s="213"/>
      <c r="K43" s="213"/>
    </row>
    <row r="44" spans="1:250" ht="27" customHeight="1" outlineLevel="1">
      <c r="A44" s="431" t="s">
        <v>1547</v>
      </c>
      <c r="B44" s="199" t="s">
        <v>339</v>
      </c>
      <c r="C44" s="88" t="s">
        <v>2</v>
      </c>
      <c r="D44" s="50">
        <v>28212</v>
      </c>
      <c r="E44" s="50"/>
      <c r="F44" s="239"/>
      <c r="G44" s="51">
        <f t="shared" si="3"/>
        <v>0</v>
      </c>
      <c r="H44" s="226"/>
      <c r="I44" s="226"/>
      <c r="J44" s="213"/>
      <c r="K44" s="213"/>
    </row>
    <row r="45" spans="1:250" ht="21" customHeight="1" outlineLevel="1">
      <c r="A45" s="431" t="s">
        <v>1548</v>
      </c>
      <c r="B45" s="199" t="s">
        <v>145</v>
      </c>
      <c r="C45" s="88" t="s">
        <v>2</v>
      </c>
      <c r="D45" s="50">
        <v>132619</v>
      </c>
      <c r="E45" s="50"/>
      <c r="F45" s="239"/>
      <c r="G45" s="51">
        <f t="shared" si="3"/>
        <v>0</v>
      </c>
      <c r="H45" s="22"/>
      <c r="I45" s="22"/>
      <c r="J45" s="213"/>
      <c r="K45" s="213"/>
    </row>
    <row r="46" spans="1:250" ht="21" customHeight="1" outlineLevel="1">
      <c r="A46" s="431" t="s">
        <v>1549</v>
      </c>
      <c r="B46" s="199" t="s">
        <v>400</v>
      </c>
      <c r="C46" s="88" t="s">
        <v>1</v>
      </c>
      <c r="D46" s="50">
        <v>55</v>
      </c>
      <c r="E46" s="50"/>
      <c r="F46" s="239"/>
      <c r="G46" s="51">
        <f t="shared" si="3"/>
        <v>0</v>
      </c>
      <c r="H46" s="227"/>
      <c r="I46" s="227"/>
      <c r="J46" s="213"/>
      <c r="K46" s="213"/>
    </row>
    <row r="47" spans="1:250" ht="21" customHeight="1" outlineLevel="1">
      <c r="A47" s="431" t="s">
        <v>1550</v>
      </c>
      <c r="B47" s="199" t="s">
        <v>401</v>
      </c>
      <c r="C47" s="88" t="s">
        <v>34</v>
      </c>
      <c r="D47" s="50">
        <v>68</v>
      </c>
      <c r="E47" s="50"/>
      <c r="F47" s="239"/>
      <c r="G47" s="51">
        <f t="shared" si="3"/>
        <v>0</v>
      </c>
      <c r="H47" s="227"/>
      <c r="I47" s="227"/>
      <c r="J47" s="213"/>
      <c r="K47" s="213"/>
    </row>
    <row r="48" spans="1:250" ht="25.25" customHeight="1" outlineLevel="1">
      <c r="A48" s="431" t="s">
        <v>1551</v>
      </c>
      <c r="B48" s="196" t="s">
        <v>402</v>
      </c>
      <c r="C48" s="88" t="s">
        <v>2</v>
      </c>
      <c r="D48" s="50">
        <v>186933</v>
      </c>
      <c r="E48" s="50"/>
      <c r="F48" s="239"/>
      <c r="G48" s="51">
        <f t="shared" si="3"/>
        <v>0</v>
      </c>
      <c r="H48" s="23"/>
      <c r="I48" s="23"/>
      <c r="J48" s="213"/>
      <c r="K48" s="213"/>
    </row>
    <row r="49" spans="1:250" ht="25.25" customHeight="1" outlineLevel="1">
      <c r="A49" s="431" t="s">
        <v>1552</v>
      </c>
      <c r="B49" s="199" t="s">
        <v>97</v>
      </c>
      <c r="C49" s="88" t="s">
        <v>20</v>
      </c>
      <c r="D49" s="50">
        <v>1</v>
      </c>
      <c r="E49" s="50"/>
      <c r="F49" s="238"/>
      <c r="G49" s="51">
        <f t="shared" si="3"/>
        <v>0</v>
      </c>
      <c r="H49" s="23"/>
      <c r="I49" s="23"/>
      <c r="J49" s="213"/>
      <c r="K49" s="213"/>
    </row>
    <row r="50" spans="1:250" s="9" customFormat="1" ht="32.75" customHeight="1">
      <c r="A50" s="432" t="s">
        <v>529</v>
      </c>
      <c r="B50" s="284" t="s">
        <v>516</v>
      </c>
      <c r="C50" s="242"/>
      <c r="D50" s="243"/>
      <c r="E50" s="243"/>
      <c r="F50" s="245"/>
      <c r="G50" s="223"/>
      <c r="H50" s="223">
        <f>SUM(G51:G56)</f>
        <v>0</v>
      </c>
      <c r="I50" s="223"/>
      <c r="J50" s="215"/>
      <c r="K50" s="215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</row>
    <row r="51" spans="1:250" s="9" customFormat="1" ht="21" customHeight="1" outlineLevel="1">
      <c r="A51" s="431" t="s">
        <v>1553</v>
      </c>
      <c r="B51" s="199" t="s">
        <v>940</v>
      </c>
      <c r="C51" s="88" t="s">
        <v>17</v>
      </c>
      <c r="D51" s="86">
        <v>2</v>
      </c>
      <c r="E51" s="86"/>
      <c r="F51" s="239"/>
      <c r="G51" s="87">
        <f>E51*F51</f>
        <v>0</v>
      </c>
      <c r="H51" s="25"/>
      <c r="I51" s="25"/>
      <c r="J51" s="215"/>
      <c r="K51" s="215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</row>
    <row r="52" spans="1:250" s="9" customFormat="1" ht="21" customHeight="1" outlineLevel="1">
      <c r="A52" s="431" t="s">
        <v>1554</v>
      </c>
      <c r="B52" s="199" t="s">
        <v>941</v>
      </c>
      <c r="C52" s="88" t="s">
        <v>17</v>
      </c>
      <c r="D52" s="86">
        <v>1</v>
      </c>
      <c r="E52" s="86"/>
      <c r="F52" s="239"/>
      <c r="G52" s="87">
        <f t="shared" ref="G52:G56" si="4">E52*F52</f>
        <v>0</v>
      </c>
      <c r="H52" s="25"/>
      <c r="I52" s="25"/>
      <c r="J52" s="215"/>
      <c r="K52" s="215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</row>
    <row r="53" spans="1:250" s="9" customFormat="1" ht="21" customHeight="1" outlineLevel="1">
      <c r="A53" s="431" t="s">
        <v>1555</v>
      </c>
      <c r="B53" s="199" t="s">
        <v>65</v>
      </c>
      <c r="C53" s="88" t="s">
        <v>15</v>
      </c>
      <c r="D53" s="86">
        <v>225</v>
      </c>
      <c r="E53" s="86"/>
      <c r="F53" s="239"/>
      <c r="G53" s="87">
        <f t="shared" si="4"/>
        <v>0</v>
      </c>
      <c r="H53" s="25"/>
      <c r="I53" s="25"/>
      <c r="J53" s="215"/>
      <c r="K53" s="215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</row>
    <row r="54" spans="1:250" s="9" customFormat="1" ht="21" customHeight="1" outlineLevel="1">
      <c r="A54" s="431" t="s">
        <v>1556</v>
      </c>
      <c r="B54" s="199" t="s">
        <v>13</v>
      </c>
      <c r="C54" s="88" t="s">
        <v>17</v>
      </c>
      <c r="D54" s="86">
        <v>1</v>
      </c>
      <c r="E54" s="86"/>
      <c r="F54" s="239"/>
      <c r="G54" s="87">
        <f t="shared" si="4"/>
        <v>0</v>
      </c>
      <c r="H54" s="25"/>
      <c r="I54" s="25"/>
      <c r="J54" s="215"/>
      <c r="K54" s="215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</row>
    <row r="55" spans="1:250" s="9" customFormat="1" ht="21" customHeight="1" outlineLevel="1">
      <c r="A55" s="431" t="s">
        <v>1557</v>
      </c>
      <c r="B55" s="199" t="s">
        <v>66</v>
      </c>
      <c r="C55" s="88" t="s">
        <v>17</v>
      </c>
      <c r="D55" s="86">
        <v>1</v>
      </c>
      <c r="E55" s="86"/>
      <c r="F55" s="239"/>
      <c r="G55" s="87">
        <f t="shared" si="4"/>
        <v>0</v>
      </c>
      <c r="H55" s="25"/>
      <c r="I55" s="25"/>
      <c r="J55" s="215"/>
      <c r="K55" s="215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</row>
    <row r="56" spans="1:250" ht="25.25" customHeight="1" outlineLevel="1">
      <c r="A56" s="431" t="s">
        <v>1558</v>
      </c>
      <c r="B56" s="199" t="s">
        <v>97</v>
      </c>
      <c r="C56" s="88" t="s">
        <v>17</v>
      </c>
      <c r="D56" s="50">
        <v>1</v>
      </c>
      <c r="E56" s="50"/>
      <c r="F56" s="239"/>
      <c r="G56" s="87">
        <f t="shared" si="4"/>
        <v>0</v>
      </c>
      <c r="H56" s="23"/>
      <c r="I56" s="23"/>
      <c r="J56" s="213"/>
      <c r="K56" s="213"/>
    </row>
    <row r="57" spans="1:250" s="9" customFormat="1" ht="32.75" customHeight="1">
      <c r="A57" s="432" t="s">
        <v>530</v>
      </c>
      <c r="B57" s="284" t="s">
        <v>517</v>
      </c>
      <c r="C57" s="252"/>
      <c r="D57" s="253"/>
      <c r="E57" s="253"/>
      <c r="F57" s="294"/>
      <c r="G57" s="223"/>
      <c r="H57" s="223">
        <f>SUM(G58:G62)</f>
        <v>0</v>
      </c>
      <c r="I57" s="223"/>
      <c r="J57" s="215"/>
      <c r="K57" s="215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</row>
    <row r="58" spans="1:250" s="9" customFormat="1" ht="21" customHeight="1" outlineLevel="1">
      <c r="A58" s="431" t="s">
        <v>1559</v>
      </c>
      <c r="B58" s="196" t="s">
        <v>403</v>
      </c>
      <c r="C58" s="88" t="s">
        <v>1</v>
      </c>
      <c r="D58" s="295">
        <v>734</v>
      </c>
      <c r="E58" s="50"/>
      <c r="F58" s="293"/>
      <c r="G58" s="87">
        <f>E58*F58</f>
        <v>0</v>
      </c>
      <c r="H58" s="87"/>
      <c r="I58" s="22"/>
      <c r="J58" s="215"/>
      <c r="K58" s="215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</row>
    <row r="59" spans="1:250" s="9" customFormat="1" ht="21" customHeight="1" outlineLevel="1">
      <c r="A59" s="431" t="s">
        <v>1560</v>
      </c>
      <c r="B59" s="199" t="s">
        <v>404</v>
      </c>
      <c r="C59" s="88" t="s">
        <v>0</v>
      </c>
      <c r="D59" s="295">
        <v>45</v>
      </c>
      <c r="E59" s="50"/>
      <c r="F59" s="293"/>
      <c r="G59" s="87">
        <f t="shared" ref="G59:G62" si="5">E59*F59</f>
        <v>0</v>
      </c>
      <c r="H59" s="87"/>
      <c r="I59" s="22"/>
      <c r="J59" s="215"/>
      <c r="K59" s="215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</row>
    <row r="60" spans="1:250" s="9" customFormat="1" ht="21" customHeight="1" outlineLevel="1">
      <c r="A60" s="431" t="s">
        <v>1561</v>
      </c>
      <c r="B60" s="199" t="s">
        <v>405</v>
      </c>
      <c r="C60" s="88" t="s">
        <v>1</v>
      </c>
      <c r="D60" s="295">
        <v>545</v>
      </c>
      <c r="E60" s="50"/>
      <c r="F60" s="293"/>
      <c r="G60" s="87">
        <f t="shared" si="5"/>
        <v>0</v>
      </c>
      <c r="H60" s="87"/>
      <c r="I60" s="22"/>
      <c r="J60" s="215"/>
      <c r="K60" s="215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</row>
    <row r="61" spans="1:250" s="9" customFormat="1" ht="21" customHeight="1" outlineLevel="1">
      <c r="A61" s="431" t="s">
        <v>1562</v>
      </c>
      <c r="B61" s="199" t="s">
        <v>406</v>
      </c>
      <c r="C61" s="88" t="s">
        <v>1</v>
      </c>
      <c r="D61" s="295">
        <v>2983</v>
      </c>
      <c r="E61" s="50"/>
      <c r="F61" s="293"/>
      <c r="G61" s="87">
        <f t="shared" si="5"/>
        <v>0</v>
      </c>
      <c r="H61" s="87"/>
      <c r="I61" s="22"/>
      <c r="J61" s="215"/>
      <c r="K61" s="215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</row>
    <row r="62" spans="1:250" ht="25.25" customHeight="1" outlineLevel="1">
      <c r="A62" s="431" t="s">
        <v>1563</v>
      </c>
      <c r="B62" s="199" t="s">
        <v>97</v>
      </c>
      <c r="C62" s="88" t="s">
        <v>17</v>
      </c>
      <c r="D62" s="295">
        <v>1</v>
      </c>
      <c r="E62" s="50"/>
      <c r="F62" s="293"/>
      <c r="G62" s="87">
        <f t="shared" si="5"/>
        <v>0</v>
      </c>
      <c r="H62" s="74"/>
      <c r="I62" s="23"/>
      <c r="J62" s="213"/>
      <c r="K62" s="213"/>
    </row>
    <row r="63" spans="1:250" ht="32.75" customHeight="1">
      <c r="A63" s="432" t="s">
        <v>531</v>
      </c>
      <c r="B63" s="284" t="s">
        <v>518</v>
      </c>
      <c r="C63" s="252"/>
      <c r="D63" s="253"/>
      <c r="E63" s="253"/>
      <c r="F63" s="250"/>
      <c r="G63" s="254"/>
      <c r="H63" s="223">
        <f>SUM(G64:G143)</f>
        <v>0</v>
      </c>
      <c r="I63" s="223"/>
      <c r="J63" s="213"/>
      <c r="K63" s="213"/>
    </row>
    <row r="64" spans="1:250" ht="21" customHeight="1" outlineLevel="1">
      <c r="A64" s="431" t="s">
        <v>1564</v>
      </c>
      <c r="B64" s="441" t="s">
        <v>236</v>
      </c>
      <c r="C64" s="88"/>
      <c r="D64" s="50"/>
      <c r="E64" s="50"/>
      <c r="F64" s="251"/>
      <c r="G64" s="87"/>
      <c r="H64" s="39"/>
      <c r="I64" s="39"/>
      <c r="J64" s="213"/>
      <c r="K64" s="213"/>
    </row>
    <row r="65" spans="1:11" ht="21" customHeight="1" outlineLevel="1">
      <c r="A65" s="431" t="s">
        <v>1565</v>
      </c>
      <c r="B65" s="196" t="s">
        <v>237</v>
      </c>
      <c r="C65" s="88" t="s">
        <v>1</v>
      </c>
      <c r="D65" s="50">
        <v>167</v>
      </c>
      <c r="E65" s="50"/>
      <c r="F65" s="251"/>
      <c r="G65" s="87">
        <f>E65*F65</f>
        <v>0</v>
      </c>
      <c r="H65" s="39"/>
      <c r="I65" s="39"/>
      <c r="J65" s="213"/>
      <c r="K65" s="213"/>
    </row>
    <row r="66" spans="1:11" ht="21" customHeight="1" outlineLevel="1">
      <c r="A66" s="431" t="s">
        <v>1566</v>
      </c>
      <c r="B66" s="196" t="s">
        <v>340</v>
      </c>
      <c r="C66" s="88" t="s">
        <v>1</v>
      </c>
      <c r="D66" s="50">
        <v>167</v>
      </c>
      <c r="E66" s="50"/>
      <c r="F66" s="251"/>
      <c r="G66" s="87">
        <f t="shared" ref="G66:G129" si="6">E66*F66</f>
        <v>0</v>
      </c>
      <c r="H66" s="39"/>
      <c r="I66" s="39"/>
      <c r="J66" s="213"/>
      <c r="K66" s="213"/>
    </row>
    <row r="67" spans="1:11" ht="21" customHeight="1" outlineLevel="1">
      <c r="A67" s="431" t="s">
        <v>1567</v>
      </c>
      <c r="B67" s="196" t="s">
        <v>238</v>
      </c>
      <c r="C67" s="88" t="s">
        <v>1</v>
      </c>
      <c r="D67" s="50">
        <v>167</v>
      </c>
      <c r="E67" s="50"/>
      <c r="F67" s="251"/>
      <c r="G67" s="87">
        <f t="shared" si="6"/>
        <v>0</v>
      </c>
      <c r="H67" s="39"/>
      <c r="I67" s="39"/>
      <c r="J67" s="213"/>
      <c r="K67" s="213"/>
    </row>
    <row r="68" spans="1:11" ht="21" customHeight="1" outlineLevel="1">
      <c r="A68" s="431" t="s">
        <v>1568</v>
      </c>
      <c r="B68" s="196" t="s">
        <v>239</v>
      </c>
      <c r="C68" s="88" t="s">
        <v>1</v>
      </c>
      <c r="D68" s="50">
        <v>167</v>
      </c>
      <c r="E68" s="50"/>
      <c r="F68" s="251"/>
      <c r="G68" s="87">
        <f t="shared" si="6"/>
        <v>0</v>
      </c>
      <c r="H68" s="39"/>
      <c r="I68" s="39"/>
      <c r="J68" s="213"/>
      <c r="K68" s="213"/>
    </row>
    <row r="69" spans="1:11" ht="21" customHeight="1" outlineLevel="1">
      <c r="A69" s="431" t="s">
        <v>1569</v>
      </c>
      <c r="B69" s="196" t="s">
        <v>240</v>
      </c>
      <c r="C69" s="88" t="s">
        <v>1</v>
      </c>
      <c r="D69" s="50">
        <v>167</v>
      </c>
      <c r="E69" s="50"/>
      <c r="F69" s="251"/>
      <c r="G69" s="87">
        <f t="shared" si="6"/>
        <v>0</v>
      </c>
      <c r="H69" s="39"/>
      <c r="I69" s="39"/>
      <c r="J69" s="213"/>
      <c r="K69" s="213"/>
    </row>
    <row r="70" spans="1:11" ht="21" customHeight="1" outlineLevel="1">
      <c r="A70" s="431" t="s">
        <v>1570</v>
      </c>
      <c r="B70" s="196" t="s">
        <v>342</v>
      </c>
      <c r="C70" s="88" t="s">
        <v>1</v>
      </c>
      <c r="D70" s="50">
        <v>167</v>
      </c>
      <c r="E70" s="50"/>
      <c r="F70" s="251"/>
      <c r="G70" s="87">
        <f t="shared" si="6"/>
        <v>0</v>
      </c>
      <c r="H70" s="39"/>
      <c r="I70" s="39"/>
      <c r="J70" s="213"/>
      <c r="K70" s="213"/>
    </row>
    <row r="71" spans="1:11" ht="21" customHeight="1" outlineLevel="1">
      <c r="A71" s="431" t="s">
        <v>1571</v>
      </c>
      <c r="B71" s="442" t="s">
        <v>408</v>
      </c>
      <c r="C71" s="88" t="s">
        <v>1</v>
      </c>
      <c r="D71" s="50">
        <v>167</v>
      </c>
      <c r="E71" s="50"/>
      <c r="F71" s="251"/>
      <c r="G71" s="87">
        <f t="shared" si="6"/>
        <v>0</v>
      </c>
      <c r="H71" s="39"/>
      <c r="I71" s="39"/>
      <c r="J71" s="213"/>
      <c r="K71" s="213"/>
    </row>
    <row r="72" spans="1:11" ht="21" customHeight="1" outlineLevel="1">
      <c r="A72" s="431" t="s">
        <v>1572</v>
      </c>
      <c r="B72" s="196" t="s">
        <v>409</v>
      </c>
      <c r="C72" s="88" t="s">
        <v>1</v>
      </c>
      <c r="D72" s="50">
        <v>167</v>
      </c>
      <c r="E72" s="50"/>
      <c r="F72" s="251"/>
      <c r="G72" s="87">
        <f t="shared" si="6"/>
        <v>0</v>
      </c>
      <c r="H72" s="39"/>
      <c r="I72" s="39"/>
      <c r="J72" s="213"/>
      <c r="K72" s="213"/>
    </row>
    <row r="73" spans="1:11" ht="21" customHeight="1" outlineLevel="1">
      <c r="A73" s="431" t="s">
        <v>1573</v>
      </c>
      <c r="B73" s="196" t="s">
        <v>410</v>
      </c>
      <c r="C73" s="88" t="s">
        <v>1</v>
      </c>
      <c r="D73" s="50">
        <v>167</v>
      </c>
      <c r="E73" s="50"/>
      <c r="F73" s="251"/>
      <c r="G73" s="87">
        <f t="shared" si="6"/>
        <v>0</v>
      </c>
      <c r="H73" s="39"/>
      <c r="I73" s="39"/>
      <c r="J73" s="213"/>
      <c r="K73" s="213"/>
    </row>
    <row r="74" spans="1:11" ht="21" customHeight="1" outlineLevel="1">
      <c r="A74" s="431" t="s">
        <v>1574</v>
      </c>
      <c r="B74" s="196" t="s">
        <v>411</v>
      </c>
      <c r="C74" s="88" t="s">
        <v>1</v>
      </c>
      <c r="D74" s="50">
        <v>167</v>
      </c>
      <c r="E74" s="50"/>
      <c r="F74" s="251"/>
      <c r="G74" s="87">
        <f t="shared" si="6"/>
        <v>0</v>
      </c>
      <c r="H74" s="39"/>
      <c r="I74" s="39"/>
      <c r="J74" s="213"/>
      <c r="K74" s="213"/>
    </row>
    <row r="75" spans="1:11" ht="21" customHeight="1" outlineLevel="1">
      <c r="A75" s="431" t="s">
        <v>1575</v>
      </c>
      <c r="B75" s="441" t="s">
        <v>241</v>
      </c>
      <c r="C75" s="88"/>
      <c r="D75" s="50"/>
      <c r="E75" s="50"/>
      <c r="F75" s="251"/>
      <c r="G75" s="87"/>
      <c r="H75" s="39"/>
      <c r="I75" s="39"/>
      <c r="J75" s="213"/>
      <c r="K75" s="213"/>
    </row>
    <row r="76" spans="1:11" ht="21" customHeight="1" outlineLevel="1">
      <c r="A76" s="431" t="s">
        <v>1576</v>
      </c>
      <c r="B76" s="196" t="s">
        <v>237</v>
      </c>
      <c r="C76" s="88" t="s">
        <v>1</v>
      </c>
      <c r="D76" s="50">
        <v>145</v>
      </c>
      <c r="E76" s="50"/>
      <c r="F76" s="251"/>
      <c r="G76" s="87">
        <f t="shared" si="6"/>
        <v>0</v>
      </c>
      <c r="H76" s="39"/>
      <c r="I76" s="39"/>
      <c r="J76" s="213"/>
      <c r="K76" s="213"/>
    </row>
    <row r="77" spans="1:11" ht="21" customHeight="1" outlineLevel="1">
      <c r="A77" s="431" t="s">
        <v>1577</v>
      </c>
      <c r="B77" s="196" t="s">
        <v>340</v>
      </c>
      <c r="C77" s="88" t="s">
        <v>1</v>
      </c>
      <c r="D77" s="50">
        <v>145</v>
      </c>
      <c r="E77" s="50"/>
      <c r="F77" s="251"/>
      <c r="G77" s="87">
        <f t="shared" si="6"/>
        <v>0</v>
      </c>
      <c r="H77" s="39"/>
      <c r="I77" s="39"/>
      <c r="J77" s="213"/>
      <c r="K77" s="213"/>
    </row>
    <row r="78" spans="1:11" ht="21" customHeight="1" outlineLevel="1">
      <c r="A78" s="431" t="s">
        <v>1578</v>
      </c>
      <c r="B78" s="196" t="s">
        <v>346</v>
      </c>
      <c r="C78" s="88" t="s">
        <v>1</v>
      </c>
      <c r="D78" s="50">
        <v>145</v>
      </c>
      <c r="E78" s="50"/>
      <c r="F78" s="251"/>
      <c r="G78" s="87">
        <f t="shared" si="6"/>
        <v>0</v>
      </c>
      <c r="H78" s="39"/>
      <c r="I78" s="39"/>
      <c r="J78" s="213"/>
      <c r="K78" s="213"/>
    </row>
    <row r="79" spans="1:11" ht="21" customHeight="1" outlineLevel="1">
      <c r="A79" s="431" t="s">
        <v>1579</v>
      </c>
      <c r="B79" s="196" t="s">
        <v>341</v>
      </c>
      <c r="C79" s="88" t="s">
        <v>1</v>
      </c>
      <c r="D79" s="50">
        <v>145</v>
      </c>
      <c r="E79" s="50"/>
      <c r="F79" s="251"/>
      <c r="G79" s="87">
        <f t="shared" si="6"/>
        <v>0</v>
      </c>
      <c r="H79" s="39"/>
      <c r="I79" s="39"/>
      <c r="J79" s="213"/>
      <c r="K79" s="213"/>
    </row>
    <row r="80" spans="1:11" ht="21" customHeight="1" outlineLevel="1">
      <c r="A80" s="431" t="s">
        <v>1580</v>
      </c>
      <c r="B80" s="196" t="s">
        <v>342</v>
      </c>
      <c r="C80" s="88" t="s">
        <v>1</v>
      </c>
      <c r="D80" s="50">
        <v>145</v>
      </c>
      <c r="E80" s="50"/>
      <c r="F80" s="251"/>
      <c r="G80" s="87">
        <f t="shared" si="6"/>
        <v>0</v>
      </c>
      <c r="H80" s="39"/>
      <c r="I80" s="39"/>
      <c r="J80" s="213"/>
      <c r="K80" s="213"/>
    </row>
    <row r="81" spans="1:11" ht="21" customHeight="1" outlineLevel="1">
      <c r="A81" s="431" t="s">
        <v>1581</v>
      </c>
      <c r="B81" s="196" t="s">
        <v>343</v>
      </c>
      <c r="C81" s="88" t="s">
        <v>1</v>
      </c>
      <c r="D81" s="50">
        <v>145</v>
      </c>
      <c r="E81" s="50"/>
      <c r="F81" s="251"/>
      <c r="G81" s="87">
        <f t="shared" si="6"/>
        <v>0</v>
      </c>
      <c r="H81" s="39"/>
      <c r="I81" s="39"/>
      <c r="J81" s="213"/>
      <c r="K81" s="213"/>
    </row>
    <row r="82" spans="1:11" ht="21" customHeight="1" outlineLevel="1">
      <c r="A82" s="431" t="s">
        <v>1582</v>
      </c>
      <c r="B82" s="441" t="s">
        <v>243</v>
      </c>
      <c r="C82" s="88"/>
      <c r="D82" s="50"/>
      <c r="E82" s="50"/>
      <c r="F82" s="251"/>
      <c r="G82" s="87"/>
      <c r="H82" s="39"/>
      <c r="I82" s="39"/>
      <c r="J82" s="213"/>
      <c r="K82" s="213"/>
    </row>
    <row r="83" spans="1:11" ht="21" customHeight="1" outlineLevel="1">
      <c r="A83" s="431" t="s">
        <v>1583</v>
      </c>
      <c r="B83" s="196" t="s">
        <v>244</v>
      </c>
      <c r="C83" s="88" t="s">
        <v>1</v>
      </c>
      <c r="D83" s="50">
        <v>56</v>
      </c>
      <c r="E83" s="50"/>
      <c r="F83" s="251"/>
      <c r="G83" s="87">
        <f t="shared" si="6"/>
        <v>0</v>
      </c>
      <c r="H83" s="39"/>
      <c r="I83" s="39"/>
      <c r="J83" s="213"/>
      <c r="K83" s="213"/>
    </row>
    <row r="84" spans="1:11" ht="21" customHeight="1" outlineLevel="1">
      <c r="A84" s="431" t="s">
        <v>1584</v>
      </c>
      <c r="B84" s="196" t="s">
        <v>344</v>
      </c>
      <c r="C84" s="88" t="s">
        <v>1</v>
      </c>
      <c r="D84" s="50">
        <v>56</v>
      </c>
      <c r="E84" s="50"/>
      <c r="F84" s="251"/>
      <c r="G84" s="87">
        <f t="shared" si="6"/>
        <v>0</v>
      </c>
      <c r="H84" s="39"/>
      <c r="I84" s="39"/>
      <c r="J84" s="213"/>
      <c r="K84" s="213"/>
    </row>
    <row r="85" spans="1:11" ht="21" customHeight="1" outlineLevel="1">
      <c r="A85" s="431" t="s">
        <v>1585</v>
      </c>
      <c r="B85" s="196" t="s">
        <v>347</v>
      </c>
      <c r="C85" s="88" t="s">
        <v>1</v>
      </c>
      <c r="D85" s="50">
        <v>56</v>
      </c>
      <c r="E85" s="50"/>
      <c r="F85" s="251"/>
      <c r="G85" s="87">
        <f t="shared" si="6"/>
        <v>0</v>
      </c>
      <c r="H85" s="39"/>
      <c r="I85" s="39"/>
      <c r="J85" s="213"/>
      <c r="K85" s="213"/>
    </row>
    <row r="86" spans="1:11" ht="21" customHeight="1" outlineLevel="1">
      <c r="A86" s="431" t="s">
        <v>1586</v>
      </c>
      <c r="B86" s="196" t="s">
        <v>242</v>
      </c>
      <c r="C86" s="88" t="s">
        <v>1</v>
      </c>
      <c r="D86" s="50">
        <v>56</v>
      </c>
      <c r="E86" s="50"/>
      <c r="F86" s="251"/>
      <c r="G86" s="87">
        <f t="shared" si="6"/>
        <v>0</v>
      </c>
      <c r="H86" s="39"/>
      <c r="I86" s="39"/>
      <c r="J86" s="213"/>
      <c r="K86" s="213"/>
    </row>
    <row r="87" spans="1:11" ht="21" customHeight="1" outlineLevel="1">
      <c r="A87" s="431" t="s">
        <v>1587</v>
      </c>
      <c r="B87" s="196" t="s">
        <v>412</v>
      </c>
      <c r="C87" s="88" t="s">
        <v>1</v>
      </c>
      <c r="D87" s="50">
        <v>56</v>
      </c>
      <c r="E87" s="50"/>
      <c r="F87" s="251"/>
      <c r="G87" s="87">
        <f t="shared" si="6"/>
        <v>0</v>
      </c>
      <c r="H87" s="39"/>
      <c r="I87" s="39"/>
      <c r="J87" s="213"/>
      <c r="K87" s="213"/>
    </row>
    <row r="88" spans="1:11" ht="21" customHeight="1" outlineLevel="1">
      <c r="A88" s="431" t="s">
        <v>1588</v>
      </c>
      <c r="B88" s="441" t="s">
        <v>245</v>
      </c>
      <c r="C88" s="88"/>
      <c r="D88" s="50"/>
      <c r="E88" s="50"/>
      <c r="F88" s="251"/>
      <c r="G88" s="87"/>
      <c r="H88" s="39"/>
      <c r="I88" s="39"/>
      <c r="J88" s="213"/>
      <c r="K88" s="213"/>
    </row>
    <row r="89" spans="1:11" ht="21" customHeight="1" outlineLevel="1">
      <c r="A89" s="431" t="s">
        <v>1589</v>
      </c>
      <c r="B89" s="196" t="s">
        <v>237</v>
      </c>
      <c r="C89" s="88" t="s">
        <v>1</v>
      </c>
      <c r="D89" s="50">
        <v>45</v>
      </c>
      <c r="E89" s="50"/>
      <c r="F89" s="251"/>
      <c r="G89" s="87">
        <f t="shared" si="6"/>
        <v>0</v>
      </c>
      <c r="H89" s="39"/>
      <c r="I89" s="39"/>
      <c r="J89" s="213"/>
      <c r="K89" s="213"/>
    </row>
    <row r="90" spans="1:11" ht="21" customHeight="1" outlineLevel="1">
      <c r="A90" s="431" t="s">
        <v>1590</v>
      </c>
      <c r="B90" s="196" t="s">
        <v>345</v>
      </c>
      <c r="C90" s="88" t="s">
        <v>1</v>
      </c>
      <c r="D90" s="50">
        <v>45</v>
      </c>
      <c r="E90" s="50"/>
      <c r="F90" s="251"/>
      <c r="G90" s="87">
        <f t="shared" si="6"/>
        <v>0</v>
      </c>
      <c r="H90" s="39"/>
      <c r="I90" s="39"/>
      <c r="J90" s="213"/>
      <c r="K90" s="213"/>
    </row>
    <row r="91" spans="1:11" ht="21" customHeight="1" outlineLevel="1">
      <c r="A91" s="431" t="s">
        <v>1591</v>
      </c>
      <c r="B91" s="196" t="s">
        <v>346</v>
      </c>
      <c r="C91" s="88" t="s">
        <v>1</v>
      </c>
      <c r="D91" s="50">
        <v>45</v>
      </c>
      <c r="E91" s="50"/>
      <c r="F91" s="251"/>
      <c r="G91" s="87">
        <f t="shared" si="6"/>
        <v>0</v>
      </c>
      <c r="H91" s="39"/>
      <c r="I91" s="39"/>
      <c r="J91" s="213"/>
      <c r="K91" s="213"/>
    </row>
    <row r="92" spans="1:11" ht="21" customHeight="1" outlineLevel="1">
      <c r="A92" s="431" t="s">
        <v>1592</v>
      </c>
      <c r="B92" s="196" t="s">
        <v>246</v>
      </c>
      <c r="C92" s="88" t="s">
        <v>1</v>
      </c>
      <c r="D92" s="50">
        <v>45</v>
      </c>
      <c r="E92" s="50"/>
      <c r="F92" s="251"/>
      <c r="G92" s="87">
        <f t="shared" si="6"/>
        <v>0</v>
      </c>
      <c r="H92" s="39"/>
      <c r="I92" s="39"/>
      <c r="J92" s="213"/>
      <c r="K92" s="213"/>
    </row>
    <row r="93" spans="1:11" ht="21" customHeight="1" outlineLevel="1">
      <c r="A93" s="431" t="s">
        <v>1593</v>
      </c>
      <c r="B93" s="196" t="s">
        <v>342</v>
      </c>
      <c r="C93" s="88" t="s">
        <v>1</v>
      </c>
      <c r="D93" s="50">
        <v>45</v>
      </c>
      <c r="E93" s="50"/>
      <c r="F93" s="251"/>
      <c r="G93" s="87">
        <f t="shared" si="6"/>
        <v>0</v>
      </c>
      <c r="H93" s="39"/>
      <c r="I93" s="39"/>
      <c r="J93" s="213"/>
      <c r="K93" s="213"/>
    </row>
    <row r="94" spans="1:11" ht="21" customHeight="1" outlineLevel="1">
      <c r="A94" s="431" t="s">
        <v>1594</v>
      </c>
      <c r="B94" s="196" t="s">
        <v>413</v>
      </c>
      <c r="C94" s="88" t="s">
        <v>1</v>
      </c>
      <c r="D94" s="50">
        <v>45</v>
      </c>
      <c r="E94" s="50"/>
      <c r="F94" s="251"/>
      <c r="G94" s="87">
        <f t="shared" si="6"/>
        <v>0</v>
      </c>
      <c r="H94" s="39"/>
      <c r="I94" s="39"/>
      <c r="J94" s="213"/>
      <c r="K94" s="213"/>
    </row>
    <row r="95" spans="1:11" ht="21" customHeight="1" outlineLevel="1">
      <c r="A95" s="431" t="s">
        <v>1595</v>
      </c>
      <c r="B95" s="196" t="s">
        <v>414</v>
      </c>
      <c r="C95" s="88" t="s">
        <v>1</v>
      </c>
      <c r="D95" s="50">
        <v>45</v>
      </c>
      <c r="E95" s="50"/>
      <c r="F95" s="251"/>
      <c r="G95" s="87">
        <f t="shared" si="6"/>
        <v>0</v>
      </c>
      <c r="H95" s="39"/>
      <c r="I95" s="39"/>
      <c r="J95" s="213"/>
      <c r="K95" s="213"/>
    </row>
    <row r="96" spans="1:11" ht="27" customHeight="1" outlineLevel="1">
      <c r="A96" s="431" t="s">
        <v>1596</v>
      </c>
      <c r="B96" s="441" t="s">
        <v>225</v>
      </c>
      <c r="C96" s="299"/>
      <c r="D96" s="50"/>
      <c r="E96" s="50"/>
      <c r="F96" s="251"/>
      <c r="G96" s="87"/>
      <c r="H96" s="39"/>
      <c r="I96" s="39"/>
      <c r="J96" s="213"/>
      <c r="K96" s="213"/>
    </row>
    <row r="97" spans="1:11" ht="21" customHeight="1" outlineLevel="1">
      <c r="A97" s="431" t="s">
        <v>1597</v>
      </c>
      <c r="B97" s="196" t="s">
        <v>231</v>
      </c>
      <c r="C97" s="88" t="s">
        <v>1</v>
      </c>
      <c r="D97" s="50">
        <v>11532</v>
      </c>
      <c r="E97" s="50"/>
      <c r="F97" s="251"/>
      <c r="G97" s="87">
        <f t="shared" si="6"/>
        <v>0</v>
      </c>
      <c r="H97" s="39"/>
      <c r="I97" s="39"/>
      <c r="J97" s="213"/>
      <c r="K97" s="213"/>
    </row>
    <row r="98" spans="1:11" ht="21" customHeight="1" outlineLevel="1">
      <c r="A98" s="431" t="s">
        <v>1598</v>
      </c>
      <c r="B98" s="196" t="s">
        <v>348</v>
      </c>
      <c r="C98" s="88" t="s">
        <v>1</v>
      </c>
      <c r="D98" s="50">
        <v>11532</v>
      </c>
      <c r="E98" s="50"/>
      <c r="F98" s="251"/>
      <c r="G98" s="87">
        <f t="shared" si="6"/>
        <v>0</v>
      </c>
      <c r="H98" s="39"/>
      <c r="I98" s="39"/>
      <c r="J98" s="213"/>
      <c r="K98" s="213"/>
    </row>
    <row r="99" spans="1:11" ht="21" customHeight="1" outlineLevel="1">
      <c r="A99" s="431" t="s">
        <v>1599</v>
      </c>
      <c r="B99" s="196" t="s">
        <v>415</v>
      </c>
      <c r="C99" s="88" t="s">
        <v>1</v>
      </c>
      <c r="D99" s="50">
        <v>11532</v>
      </c>
      <c r="E99" s="50"/>
      <c r="F99" s="251"/>
      <c r="G99" s="87">
        <f t="shared" si="6"/>
        <v>0</v>
      </c>
      <c r="H99" s="39"/>
      <c r="I99" s="39"/>
      <c r="J99" s="213"/>
      <c r="K99" s="213"/>
    </row>
    <row r="100" spans="1:11" ht="21" customHeight="1" outlineLevel="1">
      <c r="A100" s="431" t="s">
        <v>1600</v>
      </c>
      <c r="B100" s="196" t="s">
        <v>232</v>
      </c>
      <c r="C100" s="88" t="s">
        <v>2</v>
      </c>
      <c r="D100" s="50">
        <v>14991</v>
      </c>
      <c r="E100" s="50"/>
      <c r="F100" s="251"/>
      <c r="G100" s="87">
        <f t="shared" si="6"/>
        <v>0</v>
      </c>
      <c r="H100" s="39"/>
      <c r="I100" s="39"/>
      <c r="J100" s="213"/>
      <c r="K100" s="213"/>
    </row>
    <row r="101" spans="1:11" ht="21" customHeight="1" outlineLevel="1">
      <c r="A101" s="431" t="s">
        <v>1601</v>
      </c>
      <c r="B101" s="196" t="s">
        <v>233</v>
      </c>
      <c r="C101" s="88" t="s">
        <v>2</v>
      </c>
      <c r="D101" s="50">
        <v>83757</v>
      </c>
      <c r="E101" s="50"/>
      <c r="F101" s="251"/>
      <c r="G101" s="87">
        <f t="shared" si="6"/>
        <v>0</v>
      </c>
      <c r="H101" s="39"/>
      <c r="I101" s="39"/>
      <c r="J101" s="213"/>
      <c r="K101" s="213"/>
    </row>
    <row r="102" spans="1:11" ht="21" customHeight="1" outlineLevel="1">
      <c r="A102" s="431" t="s">
        <v>1602</v>
      </c>
      <c r="B102" s="196" t="s">
        <v>416</v>
      </c>
      <c r="C102" s="88" t="s">
        <v>1</v>
      </c>
      <c r="D102" s="50">
        <v>11532</v>
      </c>
      <c r="E102" s="50"/>
      <c r="F102" s="251"/>
      <c r="G102" s="87">
        <f t="shared" si="6"/>
        <v>0</v>
      </c>
      <c r="H102" s="39"/>
      <c r="I102" s="39"/>
      <c r="J102" s="213"/>
      <c r="K102" s="213"/>
    </row>
    <row r="103" spans="1:11" ht="21" customHeight="1" outlineLevel="1">
      <c r="A103" s="431" t="s">
        <v>1603</v>
      </c>
      <c r="B103" s="196" t="s">
        <v>417</v>
      </c>
      <c r="C103" s="88" t="s">
        <v>1</v>
      </c>
      <c r="D103" s="50">
        <v>11532</v>
      </c>
      <c r="E103" s="50"/>
      <c r="F103" s="251"/>
      <c r="G103" s="87">
        <f t="shared" si="6"/>
        <v>0</v>
      </c>
      <c r="H103" s="39"/>
      <c r="I103" s="39"/>
      <c r="J103" s="213"/>
      <c r="K103" s="213"/>
    </row>
    <row r="104" spans="1:11" ht="21" customHeight="1" outlineLevel="1">
      <c r="A104" s="431" t="s">
        <v>1604</v>
      </c>
      <c r="B104" s="196" t="s">
        <v>234</v>
      </c>
      <c r="C104" s="88" t="s">
        <v>1</v>
      </c>
      <c r="D104" s="50">
        <v>2592</v>
      </c>
      <c r="E104" s="50"/>
      <c r="F104" s="251"/>
      <c r="G104" s="87">
        <f t="shared" si="6"/>
        <v>0</v>
      </c>
      <c r="H104" s="39"/>
      <c r="I104" s="39"/>
      <c r="J104" s="213"/>
      <c r="K104" s="213"/>
    </row>
    <row r="105" spans="1:11" ht="21" customHeight="1" outlineLevel="1">
      <c r="A105" s="431" t="s">
        <v>1605</v>
      </c>
      <c r="B105" s="441" t="s">
        <v>235</v>
      </c>
      <c r="C105" s="88"/>
      <c r="D105" s="50"/>
      <c r="E105" s="50"/>
      <c r="F105" s="251"/>
      <c r="G105" s="87"/>
      <c r="H105" s="39"/>
      <c r="I105" s="39"/>
      <c r="J105" s="213"/>
      <c r="K105" s="213"/>
    </row>
    <row r="106" spans="1:11" ht="21" customHeight="1" outlineLevel="1">
      <c r="A106" s="431" t="s">
        <v>1606</v>
      </c>
      <c r="B106" s="196" t="s">
        <v>349</v>
      </c>
      <c r="C106" s="88" t="s">
        <v>1</v>
      </c>
      <c r="D106" s="50">
        <v>328</v>
      </c>
      <c r="E106" s="50"/>
      <c r="F106" s="251"/>
      <c r="G106" s="87">
        <f t="shared" si="6"/>
        <v>0</v>
      </c>
      <c r="H106" s="39"/>
      <c r="I106" s="39"/>
      <c r="J106" s="213"/>
      <c r="K106" s="213"/>
    </row>
    <row r="107" spans="1:11" ht="21" customHeight="1" outlineLevel="1">
      <c r="A107" s="431" t="s">
        <v>1607</v>
      </c>
      <c r="B107" s="196" t="s">
        <v>350</v>
      </c>
      <c r="C107" s="88" t="s">
        <v>1</v>
      </c>
      <c r="D107" s="50">
        <v>328</v>
      </c>
      <c r="E107" s="50"/>
      <c r="F107" s="251"/>
      <c r="G107" s="87">
        <f t="shared" si="6"/>
        <v>0</v>
      </c>
      <c r="H107" s="39"/>
      <c r="I107" s="39"/>
      <c r="J107" s="213"/>
      <c r="K107" s="213"/>
    </row>
    <row r="108" spans="1:11" ht="21" customHeight="1" outlineLevel="1">
      <c r="A108" s="431" t="s">
        <v>1608</v>
      </c>
      <c r="B108" s="196" t="s">
        <v>418</v>
      </c>
      <c r="C108" s="88" t="s">
        <v>1</v>
      </c>
      <c r="D108" s="50">
        <v>328</v>
      </c>
      <c r="E108" s="50"/>
      <c r="F108" s="251"/>
      <c r="G108" s="87">
        <f t="shared" si="6"/>
        <v>0</v>
      </c>
      <c r="H108" s="39"/>
      <c r="I108" s="39"/>
      <c r="J108" s="213"/>
      <c r="K108" s="213"/>
    </row>
    <row r="109" spans="1:11" ht="21" customHeight="1" outlineLevel="1">
      <c r="A109" s="431" t="s">
        <v>1609</v>
      </c>
      <c r="B109" s="196" t="s">
        <v>232</v>
      </c>
      <c r="C109" s="88" t="s">
        <v>2</v>
      </c>
      <c r="D109" s="50">
        <v>427</v>
      </c>
      <c r="E109" s="50"/>
      <c r="F109" s="251"/>
      <c r="G109" s="87">
        <f t="shared" si="6"/>
        <v>0</v>
      </c>
      <c r="H109" s="39"/>
      <c r="I109" s="39"/>
      <c r="J109" s="213"/>
      <c r="K109" s="213"/>
    </row>
    <row r="110" spans="1:11" ht="21" customHeight="1" outlineLevel="1">
      <c r="A110" s="431" t="s">
        <v>1610</v>
      </c>
      <c r="B110" s="196" t="s">
        <v>233</v>
      </c>
      <c r="C110" s="88" t="s">
        <v>2</v>
      </c>
      <c r="D110" s="50">
        <v>2387</v>
      </c>
      <c r="E110" s="50"/>
      <c r="F110" s="251"/>
      <c r="G110" s="87">
        <f t="shared" si="6"/>
        <v>0</v>
      </c>
      <c r="H110" s="39"/>
      <c r="I110" s="39"/>
      <c r="J110" s="213"/>
      <c r="K110" s="213"/>
    </row>
    <row r="111" spans="1:11" ht="21" customHeight="1" outlineLevel="1">
      <c r="A111" s="431" t="s">
        <v>1611</v>
      </c>
      <c r="B111" s="196" t="s">
        <v>942</v>
      </c>
      <c r="C111" s="88" t="s">
        <v>1</v>
      </c>
      <c r="D111" s="50">
        <v>328</v>
      </c>
      <c r="E111" s="50"/>
      <c r="F111" s="251"/>
      <c r="G111" s="87">
        <f t="shared" si="6"/>
        <v>0</v>
      </c>
      <c r="H111" s="39"/>
      <c r="I111" s="39"/>
      <c r="J111" s="213"/>
      <c r="K111" s="213"/>
    </row>
    <row r="112" spans="1:11" ht="21" customHeight="1" outlineLevel="1">
      <c r="A112" s="431" t="s">
        <v>1612</v>
      </c>
      <c r="B112" s="441" t="s">
        <v>247</v>
      </c>
      <c r="C112" s="88"/>
      <c r="D112" s="50"/>
      <c r="E112" s="50"/>
      <c r="F112" s="251"/>
      <c r="G112" s="87"/>
      <c r="H112" s="39"/>
      <c r="I112" s="39"/>
      <c r="J112" s="213"/>
      <c r="K112" s="213"/>
    </row>
    <row r="113" spans="1:11" ht="21" customHeight="1" outlineLevel="1">
      <c r="A113" s="431" t="s">
        <v>1613</v>
      </c>
      <c r="B113" s="196" t="s">
        <v>248</v>
      </c>
      <c r="C113" s="88" t="s">
        <v>1</v>
      </c>
      <c r="D113" s="50">
        <v>1199</v>
      </c>
      <c r="E113" s="50"/>
      <c r="F113" s="251"/>
      <c r="G113" s="87">
        <f t="shared" si="6"/>
        <v>0</v>
      </c>
      <c r="H113" s="39"/>
      <c r="I113" s="39"/>
      <c r="J113" s="213"/>
      <c r="K113" s="213"/>
    </row>
    <row r="114" spans="1:11" ht="21" customHeight="1" outlineLevel="1">
      <c r="A114" s="431" t="s">
        <v>1614</v>
      </c>
      <c r="B114" s="196" t="s">
        <v>348</v>
      </c>
      <c r="C114" s="88" t="s">
        <v>1</v>
      </c>
      <c r="D114" s="50">
        <v>1199</v>
      </c>
      <c r="E114" s="50"/>
      <c r="F114" s="251"/>
      <c r="G114" s="87">
        <f t="shared" si="6"/>
        <v>0</v>
      </c>
      <c r="H114" s="39"/>
      <c r="I114" s="39"/>
      <c r="J114" s="213"/>
      <c r="K114" s="213"/>
    </row>
    <row r="115" spans="1:11" ht="21" customHeight="1" outlineLevel="1">
      <c r="A115" s="431" t="s">
        <v>1615</v>
      </c>
      <c r="B115" s="196" t="s">
        <v>231</v>
      </c>
      <c r="C115" s="88" t="s">
        <v>1</v>
      </c>
      <c r="D115" s="50">
        <v>1199</v>
      </c>
      <c r="E115" s="50"/>
      <c r="F115" s="251"/>
      <c r="G115" s="87">
        <f t="shared" si="6"/>
        <v>0</v>
      </c>
      <c r="H115" s="39"/>
      <c r="I115" s="39"/>
      <c r="J115" s="213"/>
      <c r="K115" s="213"/>
    </row>
    <row r="116" spans="1:11" ht="21" customHeight="1" outlineLevel="1">
      <c r="A116" s="431" t="s">
        <v>1616</v>
      </c>
      <c r="B116" s="196" t="s">
        <v>421</v>
      </c>
      <c r="C116" s="88" t="s">
        <v>1</v>
      </c>
      <c r="D116" s="50">
        <v>1199</v>
      </c>
      <c r="E116" s="50"/>
      <c r="F116" s="251"/>
      <c r="G116" s="87">
        <f t="shared" si="6"/>
        <v>0</v>
      </c>
      <c r="H116" s="39"/>
      <c r="I116" s="39"/>
      <c r="J116" s="213"/>
      <c r="K116" s="213"/>
    </row>
    <row r="117" spans="1:11" ht="21" customHeight="1" outlineLevel="1">
      <c r="A117" s="431" t="s">
        <v>1617</v>
      </c>
      <c r="B117" s="196" t="s">
        <v>342</v>
      </c>
      <c r="C117" s="88" t="s">
        <v>1</v>
      </c>
      <c r="D117" s="50">
        <v>1199</v>
      </c>
      <c r="E117" s="50"/>
      <c r="F117" s="251"/>
      <c r="G117" s="87">
        <f t="shared" si="6"/>
        <v>0</v>
      </c>
      <c r="H117" s="39"/>
      <c r="I117" s="39"/>
      <c r="J117" s="213"/>
      <c r="K117" s="213"/>
    </row>
    <row r="118" spans="1:11" ht="21" customHeight="1" outlineLevel="1">
      <c r="A118" s="431" t="s">
        <v>1618</v>
      </c>
      <c r="B118" s="196" t="s">
        <v>420</v>
      </c>
      <c r="C118" s="88" t="s">
        <v>1</v>
      </c>
      <c r="D118" s="50">
        <v>1199</v>
      </c>
      <c r="E118" s="50"/>
      <c r="F118" s="251"/>
      <c r="G118" s="87">
        <f t="shared" si="6"/>
        <v>0</v>
      </c>
      <c r="H118" s="39"/>
      <c r="I118" s="39"/>
      <c r="J118" s="213"/>
      <c r="K118" s="213"/>
    </row>
    <row r="119" spans="1:11" ht="21" customHeight="1" outlineLevel="1">
      <c r="A119" s="431" t="s">
        <v>1619</v>
      </c>
      <c r="B119" s="196" t="s">
        <v>409</v>
      </c>
      <c r="C119" s="88" t="s">
        <v>1</v>
      </c>
      <c r="D119" s="50">
        <v>1199</v>
      </c>
      <c r="E119" s="50"/>
      <c r="F119" s="251"/>
      <c r="G119" s="87">
        <f t="shared" si="6"/>
        <v>0</v>
      </c>
      <c r="H119" s="39"/>
      <c r="I119" s="39"/>
      <c r="J119" s="213"/>
      <c r="K119" s="213"/>
    </row>
    <row r="120" spans="1:11" ht="21" customHeight="1" outlineLevel="1">
      <c r="A120" s="431" t="s">
        <v>1620</v>
      </c>
      <c r="B120" s="196" t="s">
        <v>422</v>
      </c>
      <c r="C120" s="88" t="s">
        <v>1</v>
      </c>
      <c r="D120" s="50">
        <v>1199</v>
      </c>
      <c r="E120" s="50"/>
      <c r="F120" s="251"/>
      <c r="G120" s="87">
        <f t="shared" si="6"/>
        <v>0</v>
      </c>
      <c r="H120" s="228"/>
      <c r="I120" s="228"/>
      <c r="J120" s="213"/>
      <c r="K120" s="213"/>
    </row>
    <row r="121" spans="1:11" ht="21" customHeight="1" outlineLevel="1">
      <c r="A121" s="431" t="s">
        <v>1621</v>
      </c>
      <c r="B121" s="441" t="s">
        <v>247</v>
      </c>
      <c r="C121" s="88"/>
      <c r="D121" s="50"/>
      <c r="E121" s="50"/>
      <c r="F121" s="251"/>
      <c r="G121" s="87"/>
      <c r="H121" s="39"/>
      <c r="I121" s="39"/>
      <c r="J121" s="213"/>
      <c r="K121" s="213"/>
    </row>
    <row r="122" spans="1:11" ht="21" customHeight="1" outlineLevel="1">
      <c r="A122" s="431" t="s">
        <v>1622</v>
      </c>
      <c r="B122" s="196" t="s">
        <v>248</v>
      </c>
      <c r="C122" s="88" t="s">
        <v>1</v>
      </c>
      <c r="D122" s="50">
        <v>72</v>
      </c>
      <c r="E122" s="50"/>
      <c r="F122" s="251"/>
      <c r="G122" s="87">
        <f t="shared" si="6"/>
        <v>0</v>
      </c>
      <c r="H122" s="39"/>
      <c r="I122" s="39"/>
      <c r="J122" s="213"/>
      <c r="K122" s="213"/>
    </row>
    <row r="123" spans="1:11" ht="21" customHeight="1" outlineLevel="1">
      <c r="A123" s="431" t="s">
        <v>1623</v>
      </c>
      <c r="B123" s="196" t="s">
        <v>344</v>
      </c>
      <c r="C123" s="88" t="s">
        <v>1</v>
      </c>
      <c r="D123" s="50">
        <v>72</v>
      </c>
      <c r="E123" s="50"/>
      <c r="F123" s="251"/>
      <c r="G123" s="87">
        <f t="shared" si="6"/>
        <v>0</v>
      </c>
      <c r="H123" s="39"/>
      <c r="I123" s="39"/>
      <c r="J123" s="213"/>
      <c r="K123" s="213"/>
    </row>
    <row r="124" spans="1:11" ht="21" customHeight="1" outlineLevel="1">
      <c r="A124" s="431" t="s">
        <v>1624</v>
      </c>
      <c r="B124" s="443" t="s">
        <v>231</v>
      </c>
      <c r="C124" s="300" t="s">
        <v>1</v>
      </c>
      <c r="D124" s="296">
        <v>72</v>
      </c>
      <c r="E124" s="296"/>
      <c r="F124" s="297"/>
      <c r="G124" s="87">
        <f t="shared" si="6"/>
        <v>0</v>
      </c>
      <c r="H124" s="39"/>
      <c r="I124" s="39"/>
      <c r="J124" s="213"/>
      <c r="K124" s="213"/>
    </row>
    <row r="125" spans="1:11" ht="21" customHeight="1" outlineLevel="1">
      <c r="A125" s="431" t="s">
        <v>1625</v>
      </c>
      <c r="B125" s="443" t="s">
        <v>421</v>
      </c>
      <c r="C125" s="300" t="s">
        <v>1</v>
      </c>
      <c r="D125" s="296">
        <v>72</v>
      </c>
      <c r="E125" s="296"/>
      <c r="F125" s="297"/>
      <c r="G125" s="87">
        <f t="shared" si="6"/>
        <v>0</v>
      </c>
      <c r="H125" s="39"/>
      <c r="I125" s="39"/>
      <c r="J125" s="213"/>
      <c r="K125" s="213"/>
    </row>
    <row r="126" spans="1:11" ht="21" customHeight="1" outlineLevel="1">
      <c r="A126" s="431" t="s">
        <v>1626</v>
      </c>
      <c r="B126" s="196" t="s">
        <v>942</v>
      </c>
      <c r="C126" s="88" t="s">
        <v>1</v>
      </c>
      <c r="D126" s="50">
        <v>72</v>
      </c>
      <c r="E126" s="50"/>
      <c r="F126" s="244"/>
      <c r="G126" s="87">
        <f t="shared" si="6"/>
        <v>0</v>
      </c>
      <c r="H126" s="39"/>
      <c r="I126" s="39"/>
      <c r="J126" s="213"/>
      <c r="K126" s="213"/>
    </row>
    <row r="127" spans="1:11" ht="21" customHeight="1" outlineLevel="1">
      <c r="A127" s="431" t="s">
        <v>1627</v>
      </c>
      <c r="B127" s="441" t="s">
        <v>247</v>
      </c>
      <c r="C127" s="88"/>
      <c r="D127" s="50"/>
      <c r="E127" s="50"/>
      <c r="F127" s="244"/>
      <c r="G127" s="87"/>
      <c r="H127" s="39"/>
      <c r="I127" s="39"/>
      <c r="J127" s="213"/>
      <c r="K127" s="213"/>
    </row>
    <row r="128" spans="1:11" ht="21" customHeight="1" outlineLevel="1">
      <c r="A128" s="431" t="s">
        <v>1628</v>
      </c>
      <c r="B128" s="196" t="s">
        <v>248</v>
      </c>
      <c r="C128" s="88" t="s">
        <v>1</v>
      </c>
      <c r="D128" s="50">
        <v>30</v>
      </c>
      <c r="E128" s="50"/>
      <c r="F128" s="244"/>
      <c r="G128" s="87">
        <f t="shared" si="6"/>
        <v>0</v>
      </c>
      <c r="H128" s="39"/>
      <c r="I128" s="39"/>
      <c r="J128" s="213"/>
      <c r="K128" s="213"/>
    </row>
    <row r="129" spans="1:11" ht="21" customHeight="1" outlineLevel="1">
      <c r="A129" s="431" t="s">
        <v>1629</v>
      </c>
      <c r="B129" s="196" t="s">
        <v>344</v>
      </c>
      <c r="C129" s="88" t="s">
        <v>1</v>
      </c>
      <c r="D129" s="50">
        <v>30</v>
      </c>
      <c r="E129" s="50"/>
      <c r="F129" s="244"/>
      <c r="G129" s="87">
        <f t="shared" si="6"/>
        <v>0</v>
      </c>
      <c r="H129" s="39"/>
      <c r="I129" s="39"/>
      <c r="J129" s="213"/>
      <c r="K129" s="213"/>
    </row>
    <row r="130" spans="1:11" ht="21" customHeight="1" outlineLevel="1">
      <c r="A130" s="431" t="s">
        <v>1630</v>
      </c>
      <c r="B130" s="196" t="s">
        <v>349</v>
      </c>
      <c r="C130" s="88" t="s">
        <v>1</v>
      </c>
      <c r="D130" s="50">
        <v>30</v>
      </c>
      <c r="E130" s="50"/>
      <c r="F130" s="244"/>
      <c r="G130" s="87">
        <f t="shared" ref="G130:G143" si="7">E130*F130</f>
        <v>0</v>
      </c>
      <c r="H130" s="39"/>
      <c r="I130" s="39"/>
      <c r="J130" s="213"/>
      <c r="K130" s="213"/>
    </row>
    <row r="131" spans="1:11" ht="21" customHeight="1" outlineLevel="1">
      <c r="A131" s="431" t="s">
        <v>1631</v>
      </c>
      <c r="B131" s="196" t="s">
        <v>423</v>
      </c>
      <c r="C131" s="88" t="s">
        <v>1</v>
      </c>
      <c r="D131" s="50">
        <v>30</v>
      </c>
      <c r="E131" s="50"/>
      <c r="F131" s="244"/>
      <c r="G131" s="87">
        <f t="shared" si="7"/>
        <v>0</v>
      </c>
      <c r="H131" s="39"/>
      <c r="I131" s="39"/>
      <c r="J131" s="213"/>
      <c r="K131" s="213"/>
    </row>
    <row r="132" spans="1:11" ht="21" customHeight="1" outlineLevel="1">
      <c r="A132" s="431" t="s">
        <v>1632</v>
      </c>
      <c r="B132" s="196" t="s">
        <v>419</v>
      </c>
      <c r="C132" s="88" t="s">
        <v>1</v>
      </c>
      <c r="D132" s="50">
        <v>30</v>
      </c>
      <c r="E132" s="50"/>
      <c r="F132" s="244"/>
      <c r="G132" s="87">
        <f t="shared" si="7"/>
        <v>0</v>
      </c>
      <c r="H132" s="39"/>
      <c r="I132" s="39"/>
      <c r="J132" s="213"/>
      <c r="K132" s="213"/>
    </row>
    <row r="133" spans="1:11" ht="25.25" customHeight="1" outlineLevel="1">
      <c r="A133" s="431" t="s">
        <v>1633</v>
      </c>
      <c r="B133" s="441" t="s">
        <v>249</v>
      </c>
      <c r="C133" s="88"/>
      <c r="D133" s="50"/>
      <c r="E133" s="50"/>
      <c r="F133" s="244"/>
      <c r="G133" s="87"/>
      <c r="H133" s="23"/>
      <c r="I133" s="23"/>
      <c r="J133" s="213"/>
      <c r="K133" s="213"/>
    </row>
    <row r="134" spans="1:11" ht="25.25" customHeight="1" outlineLevel="1">
      <c r="A134" s="431" t="s">
        <v>1634</v>
      </c>
      <c r="B134" s="196" t="s">
        <v>250</v>
      </c>
      <c r="C134" s="88" t="s">
        <v>1</v>
      </c>
      <c r="D134" s="50">
        <v>172</v>
      </c>
      <c r="E134" s="50"/>
      <c r="F134" s="244"/>
      <c r="G134" s="87">
        <f t="shared" si="7"/>
        <v>0</v>
      </c>
      <c r="H134" s="23"/>
      <c r="I134" s="23"/>
      <c r="J134" s="213"/>
      <c r="K134" s="213"/>
    </row>
    <row r="135" spans="1:11" ht="25.25" customHeight="1" outlineLevel="1">
      <c r="A135" s="431" t="s">
        <v>1635</v>
      </c>
      <c r="B135" s="196" t="s">
        <v>227</v>
      </c>
      <c r="C135" s="88" t="s">
        <v>1</v>
      </c>
      <c r="D135" s="50">
        <v>172</v>
      </c>
      <c r="E135" s="50"/>
      <c r="F135" s="244"/>
      <c r="G135" s="87">
        <f t="shared" si="7"/>
        <v>0</v>
      </c>
      <c r="H135" s="23"/>
      <c r="I135" s="23"/>
      <c r="J135" s="213"/>
      <c r="K135" s="213"/>
    </row>
    <row r="136" spans="1:11" ht="25.25" customHeight="1" outlineLevel="1">
      <c r="A136" s="431" t="s">
        <v>1636</v>
      </c>
      <c r="B136" s="196" t="s">
        <v>251</v>
      </c>
      <c r="C136" s="88" t="s">
        <v>1</v>
      </c>
      <c r="D136" s="50">
        <v>172</v>
      </c>
      <c r="E136" s="50"/>
      <c r="F136" s="244"/>
      <c r="G136" s="87">
        <f t="shared" si="7"/>
        <v>0</v>
      </c>
      <c r="H136" s="23"/>
      <c r="I136" s="23"/>
      <c r="J136" s="213"/>
      <c r="K136" s="213"/>
    </row>
    <row r="137" spans="1:11" ht="25.25" customHeight="1" outlineLevel="1">
      <c r="A137" s="431" t="s">
        <v>1637</v>
      </c>
      <c r="B137" s="441" t="s">
        <v>226</v>
      </c>
      <c r="C137" s="181"/>
      <c r="D137" s="50"/>
      <c r="E137" s="50"/>
      <c r="F137" s="53"/>
      <c r="G137" s="87"/>
      <c r="H137" s="23"/>
      <c r="I137" s="23"/>
      <c r="J137" s="213"/>
      <c r="K137" s="213"/>
    </row>
    <row r="138" spans="1:11" ht="25.25" customHeight="1" outlineLevel="1">
      <c r="A138" s="431" t="s">
        <v>1638</v>
      </c>
      <c r="B138" s="196" t="s">
        <v>250</v>
      </c>
      <c r="C138" s="88" t="s">
        <v>1</v>
      </c>
      <c r="D138" s="50">
        <v>603</v>
      </c>
      <c r="E138" s="50"/>
      <c r="F138" s="244"/>
      <c r="G138" s="87">
        <f t="shared" si="7"/>
        <v>0</v>
      </c>
      <c r="H138" s="23"/>
      <c r="I138" s="23"/>
      <c r="J138" s="213"/>
      <c r="K138" s="213"/>
    </row>
    <row r="139" spans="1:11" ht="25.25" customHeight="1" outlineLevel="1">
      <c r="A139" s="431" t="s">
        <v>1639</v>
      </c>
      <c r="B139" s="196" t="s">
        <v>227</v>
      </c>
      <c r="C139" s="88" t="s">
        <v>1</v>
      </c>
      <c r="D139" s="50">
        <v>603</v>
      </c>
      <c r="E139" s="50"/>
      <c r="F139" s="244"/>
      <c r="G139" s="87">
        <f t="shared" si="7"/>
        <v>0</v>
      </c>
      <c r="H139" s="23"/>
      <c r="I139" s="23"/>
      <c r="J139" s="213"/>
      <c r="K139" s="213"/>
    </row>
    <row r="140" spans="1:11" ht="25.25" customHeight="1" outlineLevel="1">
      <c r="A140" s="431" t="s">
        <v>1640</v>
      </c>
      <c r="B140" s="196" t="s">
        <v>228</v>
      </c>
      <c r="C140" s="88" t="s">
        <v>1</v>
      </c>
      <c r="D140" s="50">
        <v>603</v>
      </c>
      <c r="E140" s="50"/>
      <c r="F140" s="244"/>
      <c r="G140" s="87">
        <f t="shared" si="7"/>
        <v>0</v>
      </c>
      <c r="H140" s="23"/>
      <c r="I140" s="23"/>
      <c r="J140" s="213"/>
      <c r="K140" s="213"/>
    </row>
    <row r="141" spans="1:11" ht="25.25" customHeight="1" outlineLevel="1">
      <c r="A141" s="431" t="s">
        <v>1641</v>
      </c>
      <c r="B141" s="441" t="s">
        <v>229</v>
      </c>
      <c r="C141" s="88"/>
      <c r="D141" s="50"/>
      <c r="E141" s="50"/>
      <c r="F141" s="298"/>
      <c r="G141" s="87"/>
      <c r="H141" s="23"/>
      <c r="I141" s="23"/>
      <c r="J141" s="213"/>
      <c r="K141" s="213"/>
    </row>
    <row r="142" spans="1:11" ht="25.25" customHeight="1" outlineLevel="1">
      <c r="A142" s="431" t="s">
        <v>1642</v>
      </c>
      <c r="B142" s="196" t="s">
        <v>230</v>
      </c>
      <c r="C142" s="88" t="s">
        <v>1</v>
      </c>
      <c r="D142" s="50">
        <v>2409</v>
      </c>
      <c r="E142" s="50"/>
      <c r="F142" s="244"/>
      <c r="G142" s="87">
        <f t="shared" si="7"/>
        <v>0</v>
      </c>
      <c r="H142" s="23"/>
      <c r="I142" s="23"/>
      <c r="J142" s="213"/>
      <c r="K142" s="213"/>
    </row>
    <row r="143" spans="1:11" ht="25.25" customHeight="1" outlineLevel="1">
      <c r="A143" s="431" t="s">
        <v>1643</v>
      </c>
      <c r="B143" s="199" t="s">
        <v>97</v>
      </c>
      <c r="C143" s="88" t="s">
        <v>17</v>
      </c>
      <c r="D143" s="50">
        <v>1</v>
      </c>
      <c r="E143" s="50"/>
      <c r="F143" s="251"/>
      <c r="G143" s="87">
        <f t="shared" si="7"/>
        <v>0</v>
      </c>
      <c r="H143" s="23"/>
      <c r="I143" s="23"/>
      <c r="J143" s="213"/>
      <c r="K143" s="213"/>
    </row>
    <row r="144" spans="1:11" ht="32.75" customHeight="1">
      <c r="A144" s="432" t="s">
        <v>532</v>
      </c>
      <c r="B144" s="284" t="s">
        <v>519</v>
      </c>
      <c r="C144" s="252"/>
      <c r="D144" s="253"/>
      <c r="E144" s="253"/>
      <c r="F144" s="250"/>
      <c r="G144" s="223"/>
      <c r="H144" s="223">
        <f>SUM(G145:G169)</f>
        <v>0</v>
      </c>
      <c r="I144" s="223"/>
      <c r="J144" s="213"/>
      <c r="K144" s="213"/>
    </row>
    <row r="145" spans="1:250" ht="21" customHeight="1" outlineLevel="1">
      <c r="A145" s="431" t="s">
        <v>1644</v>
      </c>
      <c r="B145" s="196" t="s">
        <v>352</v>
      </c>
      <c r="C145" s="88" t="s">
        <v>1</v>
      </c>
      <c r="D145" s="50">
        <v>12960</v>
      </c>
      <c r="E145" s="50"/>
      <c r="F145" s="251"/>
      <c r="G145" s="87">
        <f>E145*F145</f>
        <v>0</v>
      </c>
      <c r="H145" s="74"/>
      <c r="I145" s="74"/>
      <c r="J145" s="213"/>
      <c r="K145" s="213"/>
    </row>
    <row r="146" spans="1:250" s="49" customFormat="1" ht="21" customHeight="1" outlineLevel="1">
      <c r="A146" s="431" t="s">
        <v>1645</v>
      </c>
      <c r="B146" s="196" t="s">
        <v>117</v>
      </c>
      <c r="C146" s="88" t="s">
        <v>1</v>
      </c>
      <c r="D146" s="50">
        <v>10845</v>
      </c>
      <c r="E146" s="50"/>
      <c r="F146" s="251"/>
      <c r="G146" s="87">
        <f t="shared" ref="G146:G169" si="8">E146*F146</f>
        <v>0</v>
      </c>
      <c r="H146" s="74"/>
      <c r="I146" s="74"/>
      <c r="J146" s="216"/>
      <c r="K146" s="216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48"/>
      <c r="GP146" s="48"/>
      <c r="GQ146" s="48"/>
      <c r="GR146" s="48"/>
      <c r="GS146" s="48"/>
      <c r="GT146" s="48"/>
      <c r="GU146" s="48"/>
      <c r="GV146" s="48"/>
      <c r="GW146" s="48"/>
      <c r="GX146" s="48"/>
      <c r="GY146" s="48"/>
      <c r="GZ146" s="48"/>
      <c r="HA146" s="48"/>
      <c r="HB146" s="48"/>
      <c r="HC146" s="48"/>
      <c r="HD146" s="48"/>
      <c r="HE146" s="48"/>
      <c r="HF146" s="48"/>
      <c r="HG146" s="48"/>
      <c r="HH146" s="48"/>
      <c r="HI146" s="48"/>
      <c r="HJ146" s="48"/>
      <c r="HK146" s="48"/>
      <c r="HL146" s="48"/>
      <c r="HM146" s="48"/>
      <c r="HN146" s="48"/>
      <c r="HO146" s="48"/>
      <c r="HP146" s="48"/>
      <c r="HQ146" s="48"/>
      <c r="HR146" s="48"/>
      <c r="HS146" s="48"/>
      <c r="HT146" s="48"/>
      <c r="HU146" s="48"/>
      <c r="HV146" s="48"/>
      <c r="HW146" s="48"/>
      <c r="HX146" s="48"/>
      <c r="HY146" s="48"/>
      <c r="HZ146" s="48"/>
      <c r="IA146" s="48"/>
      <c r="IB146" s="48"/>
      <c r="IC146" s="48"/>
      <c r="ID146" s="48"/>
      <c r="IE146" s="48"/>
      <c r="IF146" s="48"/>
      <c r="IG146" s="48"/>
      <c r="IH146" s="48"/>
      <c r="II146" s="48"/>
      <c r="IJ146" s="48"/>
      <c r="IK146" s="48"/>
      <c r="IL146" s="48"/>
      <c r="IM146" s="48"/>
      <c r="IN146" s="48"/>
      <c r="IO146" s="48"/>
      <c r="IP146" s="48"/>
    </row>
    <row r="147" spans="1:250" ht="21" customHeight="1" outlineLevel="1">
      <c r="A147" s="431" t="s">
        <v>1646</v>
      </c>
      <c r="B147" s="196" t="s">
        <v>351</v>
      </c>
      <c r="C147" s="88" t="s">
        <v>1</v>
      </c>
      <c r="D147" s="50">
        <v>10845</v>
      </c>
      <c r="E147" s="50"/>
      <c r="F147" s="251"/>
      <c r="G147" s="87">
        <f t="shared" si="8"/>
        <v>0</v>
      </c>
      <c r="H147" s="74"/>
      <c r="I147" s="74"/>
      <c r="J147" s="213"/>
      <c r="K147" s="213"/>
    </row>
    <row r="148" spans="1:250" s="49" customFormat="1" ht="21" customHeight="1" outlineLevel="1">
      <c r="A148" s="431" t="s">
        <v>1647</v>
      </c>
      <c r="B148" s="196" t="s">
        <v>353</v>
      </c>
      <c r="C148" s="88" t="s">
        <v>1</v>
      </c>
      <c r="D148" s="50">
        <v>10845</v>
      </c>
      <c r="E148" s="50"/>
      <c r="F148" s="251"/>
      <c r="G148" s="87">
        <f t="shared" si="8"/>
        <v>0</v>
      </c>
      <c r="H148" s="74"/>
      <c r="I148" s="74"/>
      <c r="J148" s="216"/>
      <c r="K148" s="216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  <c r="EU148" s="48"/>
      <c r="EV148" s="48"/>
      <c r="EW148" s="48"/>
      <c r="EX148" s="48"/>
      <c r="EY148" s="48"/>
      <c r="EZ148" s="48"/>
      <c r="FA148" s="48"/>
      <c r="FB148" s="48"/>
      <c r="FC148" s="48"/>
      <c r="FD148" s="48"/>
      <c r="FE148" s="48"/>
      <c r="FF148" s="48"/>
      <c r="FG148" s="48"/>
      <c r="FH148" s="48"/>
      <c r="FI148" s="48"/>
      <c r="FJ148" s="48"/>
      <c r="FK148" s="48"/>
      <c r="FL148" s="48"/>
      <c r="FM148" s="48"/>
      <c r="FN148" s="48"/>
      <c r="FO148" s="48"/>
      <c r="FP148" s="48"/>
      <c r="FQ148" s="48"/>
      <c r="FR148" s="48"/>
      <c r="FS148" s="48"/>
      <c r="FT148" s="48"/>
      <c r="FU148" s="48"/>
      <c r="FV148" s="48"/>
      <c r="FW148" s="48"/>
      <c r="FX148" s="48"/>
      <c r="FY148" s="48"/>
      <c r="FZ148" s="48"/>
      <c r="GA148" s="48"/>
      <c r="GB148" s="48"/>
      <c r="GC148" s="48"/>
      <c r="GD148" s="48"/>
      <c r="GE148" s="48"/>
      <c r="GF148" s="48"/>
      <c r="GG148" s="48"/>
      <c r="GH148" s="48"/>
      <c r="GI148" s="48"/>
      <c r="GJ148" s="48"/>
      <c r="GK148" s="48"/>
      <c r="GL148" s="48"/>
      <c r="GM148" s="48"/>
      <c r="GN148" s="48"/>
      <c r="GO148" s="48"/>
      <c r="GP148" s="48"/>
      <c r="GQ148" s="48"/>
      <c r="GR148" s="48"/>
      <c r="GS148" s="48"/>
      <c r="GT148" s="48"/>
      <c r="GU148" s="48"/>
      <c r="GV148" s="48"/>
      <c r="GW148" s="48"/>
      <c r="GX148" s="48"/>
      <c r="GY148" s="48"/>
      <c r="GZ148" s="48"/>
      <c r="HA148" s="48"/>
      <c r="HB148" s="48"/>
      <c r="HC148" s="48"/>
      <c r="HD148" s="48"/>
      <c r="HE148" s="48"/>
      <c r="HF148" s="48"/>
      <c r="HG148" s="48"/>
      <c r="HH148" s="48"/>
      <c r="HI148" s="48"/>
      <c r="HJ148" s="48"/>
      <c r="HK148" s="48"/>
      <c r="HL148" s="48"/>
      <c r="HM148" s="48"/>
      <c r="HN148" s="48"/>
      <c r="HO148" s="48"/>
      <c r="HP148" s="48"/>
      <c r="HQ148" s="48"/>
      <c r="HR148" s="48"/>
      <c r="HS148" s="48"/>
      <c r="HT148" s="48"/>
      <c r="HU148" s="48"/>
      <c r="HV148" s="48"/>
      <c r="HW148" s="48"/>
      <c r="HX148" s="48"/>
      <c r="HY148" s="48"/>
      <c r="HZ148" s="48"/>
      <c r="IA148" s="48"/>
      <c r="IB148" s="48"/>
      <c r="IC148" s="48"/>
      <c r="ID148" s="48"/>
      <c r="IE148" s="48"/>
      <c r="IF148" s="48"/>
      <c r="IG148" s="48"/>
      <c r="IH148" s="48"/>
      <c r="II148" s="48"/>
      <c r="IJ148" s="48"/>
      <c r="IK148" s="48"/>
      <c r="IL148" s="48"/>
      <c r="IM148" s="48"/>
      <c r="IN148" s="48"/>
      <c r="IO148" s="48"/>
      <c r="IP148" s="48"/>
    </row>
    <row r="149" spans="1:250" s="49" customFormat="1" ht="21" customHeight="1" outlineLevel="1">
      <c r="A149" s="431" t="s">
        <v>1648</v>
      </c>
      <c r="B149" s="196" t="s">
        <v>354</v>
      </c>
      <c r="C149" s="88" t="s">
        <v>1</v>
      </c>
      <c r="D149" s="50">
        <v>1867</v>
      </c>
      <c r="E149" s="50"/>
      <c r="F149" s="251"/>
      <c r="G149" s="87">
        <f t="shared" si="8"/>
        <v>0</v>
      </c>
      <c r="H149" s="74"/>
      <c r="I149" s="74"/>
      <c r="J149" s="216"/>
      <c r="K149" s="216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8"/>
      <c r="EO149" s="48"/>
      <c r="EP149" s="48"/>
      <c r="EQ149" s="48"/>
      <c r="ER149" s="48"/>
      <c r="ES149" s="48"/>
      <c r="ET149" s="48"/>
      <c r="EU149" s="48"/>
      <c r="EV149" s="48"/>
      <c r="EW149" s="48"/>
      <c r="EX149" s="48"/>
      <c r="EY149" s="48"/>
      <c r="EZ149" s="48"/>
      <c r="FA149" s="48"/>
      <c r="FB149" s="48"/>
      <c r="FC149" s="48"/>
      <c r="FD149" s="48"/>
      <c r="FE149" s="48"/>
      <c r="FF149" s="48"/>
      <c r="FG149" s="48"/>
      <c r="FH149" s="48"/>
      <c r="FI149" s="48"/>
      <c r="FJ149" s="48"/>
      <c r="FK149" s="48"/>
      <c r="FL149" s="48"/>
      <c r="FM149" s="48"/>
      <c r="FN149" s="48"/>
      <c r="FO149" s="48"/>
      <c r="FP149" s="48"/>
      <c r="FQ149" s="48"/>
      <c r="FR149" s="48"/>
      <c r="FS149" s="48"/>
      <c r="FT149" s="48"/>
      <c r="FU149" s="48"/>
      <c r="FV149" s="48"/>
      <c r="FW149" s="48"/>
      <c r="FX149" s="48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48"/>
      <c r="GP149" s="48"/>
      <c r="GQ149" s="48"/>
      <c r="GR149" s="48"/>
      <c r="GS149" s="48"/>
      <c r="GT149" s="48"/>
      <c r="GU149" s="48"/>
      <c r="GV149" s="48"/>
      <c r="GW149" s="48"/>
      <c r="GX149" s="48"/>
      <c r="GY149" s="48"/>
      <c r="GZ149" s="48"/>
      <c r="HA149" s="48"/>
      <c r="HB149" s="48"/>
      <c r="HC149" s="48"/>
      <c r="HD149" s="48"/>
      <c r="HE149" s="48"/>
      <c r="HF149" s="48"/>
      <c r="HG149" s="48"/>
      <c r="HH149" s="48"/>
      <c r="HI149" s="48"/>
      <c r="HJ149" s="48"/>
      <c r="HK149" s="48"/>
      <c r="HL149" s="48"/>
      <c r="HM149" s="48"/>
      <c r="HN149" s="48"/>
      <c r="HO149" s="48"/>
      <c r="HP149" s="48"/>
      <c r="HQ149" s="48"/>
      <c r="HR149" s="48"/>
      <c r="HS149" s="48"/>
      <c r="HT149" s="48"/>
      <c r="HU149" s="48"/>
      <c r="HV149" s="48"/>
      <c r="HW149" s="48"/>
      <c r="HX149" s="48"/>
      <c r="HY149" s="48"/>
      <c r="HZ149" s="48"/>
      <c r="IA149" s="48"/>
      <c r="IB149" s="48"/>
      <c r="IC149" s="48"/>
      <c r="ID149" s="48"/>
      <c r="IE149" s="48"/>
      <c r="IF149" s="48"/>
      <c r="IG149" s="48"/>
      <c r="IH149" s="48"/>
      <c r="II149" s="48"/>
      <c r="IJ149" s="48"/>
      <c r="IK149" s="48"/>
      <c r="IL149" s="48"/>
      <c r="IM149" s="48"/>
      <c r="IN149" s="48"/>
      <c r="IO149" s="48"/>
      <c r="IP149" s="48"/>
    </row>
    <row r="150" spans="1:250" s="49" customFormat="1" ht="21" customHeight="1" outlineLevel="1">
      <c r="A150" s="431" t="s">
        <v>1649</v>
      </c>
      <c r="B150" s="196" t="s">
        <v>113</v>
      </c>
      <c r="C150" s="88" t="s">
        <v>1</v>
      </c>
      <c r="D150" s="50">
        <v>1867</v>
      </c>
      <c r="E150" s="50"/>
      <c r="F150" s="251"/>
      <c r="G150" s="87">
        <f t="shared" si="8"/>
        <v>0</v>
      </c>
      <c r="H150" s="74"/>
      <c r="I150" s="74"/>
      <c r="J150" s="216"/>
      <c r="K150" s="216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48"/>
      <c r="EY150" s="48"/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8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48"/>
      <c r="GP150" s="48"/>
      <c r="GQ150" s="48"/>
      <c r="GR150" s="48"/>
      <c r="GS150" s="48"/>
      <c r="GT150" s="48"/>
      <c r="GU150" s="48"/>
      <c r="GV150" s="48"/>
      <c r="GW150" s="48"/>
      <c r="GX150" s="48"/>
      <c r="GY150" s="48"/>
      <c r="GZ150" s="48"/>
      <c r="HA150" s="48"/>
      <c r="HB150" s="48"/>
      <c r="HC150" s="48"/>
      <c r="HD150" s="48"/>
      <c r="HE150" s="48"/>
      <c r="HF150" s="48"/>
      <c r="HG150" s="48"/>
      <c r="HH150" s="48"/>
      <c r="HI150" s="48"/>
      <c r="HJ150" s="48"/>
      <c r="HK150" s="48"/>
      <c r="HL150" s="48"/>
      <c r="HM150" s="48"/>
      <c r="HN150" s="48"/>
      <c r="HO150" s="48"/>
      <c r="HP150" s="48"/>
      <c r="HQ150" s="48"/>
      <c r="HR150" s="48"/>
      <c r="HS150" s="48"/>
      <c r="HT150" s="48"/>
      <c r="HU150" s="48"/>
      <c r="HV150" s="48"/>
      <c r="HW150" s="48"/>
      <c r="HX150" s="48"/>
      <c r="HY150" s="48"/>
      <c r="HZ150" s="48"/>
      <c r="IA150" s="48"/>
      <c r="IB150" s="48"/>
      <c r="IC150" s="48"/>
      <c r="ID150" s="48"/>
      <c r="IE150" s="48"/>
      <c r="IF150" s="48"/>
      <c r="IG150" s="48"/>
      <c r="IH150" s="48"/>
      <c r="II150" s="48"/>
      <c r="IJ150" s="48"/>
      <c r="IK150" s="48"/>
      <c r="IL150" s="48"/>
      <c r="IM150" s="48"/>
      <c r="IN150" s="48"/>
      <c r="IO150" s="48"/>
      <c r="IP150" s="48"/>
    </row>
    <row r="151" spans="1:250" s="49" customFormat="1" ht="21" customHeight="1" outlineLevel="1">
      <c r="A151" s="431" t="s">
        <v>1650</v>
      </c>
      <c r="B151" s="196" t="s">
        <v>114</v>
      </c>
      <c r="C151" s="88" t="s">
        <v>1</v>
      </c>
      <c r="D151" s="50">
        <v>1867</v>
      </c>
      <c r="E151" s="50"/>
      <c r="F151" s="251"/>
      <c r="G151" s="87">
        <f t="shared" si="8"/>
        <v>0</v>
      </c>
      <c r="H151" s="74"/>
      <c r="I151" s="74"/>
      <c r="J151" s="216"/>
      <c r="K151" s="216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  <c r="EU151" s="48"/>
      <c r="EV151" s="48"/>
      <c r="EW151" s="48"/>
      <c r="EX151" s="48"/>
      <c r="EY151" s="48"/>
      <c r="EZ151" s="48"/>
      <c r="FA151" s="48"/>
      <c r="FB151" s="48"/>
      <c r="FC151" s="48"/>
      <c r="FD151" s="48"/>
      <c r="FE151" s="48"/>
      <c r="FF151" s="48"/>
      <c r="FG151" s="48"/>
      <c r="FH151" s="48"/>
      <c r="FI151" s="48"/>
      <c r="FJ151" s="48"/>
      <c r="FK151" s="48"/>
      <c r="FL151" s="48"/>
      <c r="FM151" s="48"/>
      <c r="FN151" s="48"/>
      <c r="FO151" s="48"/>
      <c r="FP151" s="48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8"/>
      <c r="GT151" s="48"/>
      <c r="GU151" s="48"/>
      <c r="GV151" s="48"/>
      <c r="GW151" s="48"/>
      <c r="GX151" s="48"/>
      <c r="GY151" s="48"/>
      <c r="GZ151" s="48"/>
      <c r="HA151" s="48"/>
      <c r="HB151" s="48"/>
      <c r="HC151" s="48"/>
      <c r="HD151" s="48"/>
      <c r="HE151" s="48"/>
      <c r="HF151" s="48"/>
      <c r="HG151" s="48"/>
      <c r="HH151" s="48"/>
      <c r="HI151" s="48"/>
      <c r="HJ151" s="48"/>
      <c r="HK151" s="48"/>
      <c r="HL151" s="48"/>
      <c r="HM151" s="48"/>
      <c r="HN151" s="48"/>
      <c r="HO151" s="48"/>
      <c r="HP151" s="48"/>
      <c r="HQ151" s="48"/>
      <c r="HR151" s="48"/>
      <c r="HS151" s="48"/>
      <c r="HT151" s="48"/>
      <c r="HU151" s="48"/>
      <c r="HV151" s="48"/>
      <c r="HW151" s="48"/>
      <c r="HX151" s="48"/>
      <c r="HY151" s="48"/>
      <c r="HZ151" s="48"/>
      <c r="IA151" s="48"/>
      <c r="IB151" s="48"/>
      <c r="IC151" s="48"/>
      <c r="ID151" s="48"/>
      <c r="IE151" s="48"/>
      <c r="IF151" s="48"/>
      <c r="IG151" s="48"/>
      <c r="IH151" s="48"/>
      <c r="II151" s="48"/>
      <c r="IJ151" s="48"/>
      <c r="IK151" s="48"/>
      <c r="IL151" s="48"/>
      <c r="IM151" s="48"/>
      <c r="IN151" s="48"/>
      <c r="IO151" s="48"/>
      <c r="IP151" s="48"/>
    </row>
    <row r="152" spans="1:250" s="49" customFormat="1" ht="21" customHeight="1" outlineLevel="1">
      <c r="A152" s="431" t="s">
        <v>1651</v>
      </c>
      <c r="B152" s="196" t="s">
        <v>115</v>
      </c>
      <c r="C152" s="88" t="s">
        <v>1</v>
      </c>
      <c r="D152" s="50">
        <v>1867</v>
      </c>
      <c r="E152" s="50"/>
      <c r="F152" s="251"/>
      <c r="G152" s="87">
        <f t="shared" si="8"/>
        <v>0</v>
      </c>
      <c r="H152" s="74"/>
      <c r="I152" s="74"/>
      <c r="J152" s="216"/>
      <c r="K152" s="216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8"/>
      <c r="GT152" s="48"/>
      <c r="GU152" s="48"/>
      <c r="GV152" s="48"/>
      <c r="GW152" s="48"/>
      <c r="GX152" s="48"/>
      <c r="GY152" s="48"/>
      <c r="GZ152" s="48"/>
      <c r="HA152" s="48"/>
      <c r="HB152" s="48"/>
      <c r="HC152" s="48"/>
      <c r="HD152" s="48"/>
      <c r="HE152" s="48"/>
      <c r="HF152" s="48"/>
      <c r="HG152" s="48"/>
      <c r="HH152" s="48"/>
      <c r="HI152" s="48"/>
      <c r="HJ152" s="48"/>
      <c r="HK152" s="48"/>
      <c r="HL152" s="48"/>
      <c r="HM152" s="48"/>
      <c r="HN152" s="48"/>
      <c r="HO152" s="48"/>
      <c r="HP152" s="48"/>
      <c r="HQ152" s="48"/>
      <c r="HR152" s="48"/>
      <c r="HS152" s="48"/>
      <c r="HT152" s="48"/>
      <c r="HU152" s="48"/>
      <c r="HV152" s="48"/>
      <c r="HW152" s="48"/>
      <c r="HX152" s="48"/>
      <c r="HY152" s="48"/>
      <c r="HZ152" s="48"/>
      <c r="IA152" s="48"/>
      <c r="IB152" s="48"/>
      <c r="IC152" s="48"/>
      <c r="ID152" s="48"/>
      <c r="IE152" s="48"/>
      <c r="IF152" s="48"/>
      <c r="IG152" s="48"/>
      <c r="IH152" s="48"/>
      <c r="II152" s="48"/>
      <c r="IJ152" s="48"/>
      <c r="IK152" s="48"/>
      <c r="IL152" s="48"/>
      <c r="IM152" s="48"/>
      <c r="IN152" s="48"/>
      <c r="IO152" s="48"/>
      <c r="IP152" s="48"/>
    </row>
    <row r="153" spans="1:250" s="49" customFormat="1" ht="21" customHeight="1" outlineLevel="1">
      <c r="A153" s="431" t="s">
        <v>1652</v>
      </c>
      <c r="B153" s="196" t="s">
        <v>116</v>
      </c>
      <c r="C153" s="88" t="s">
        <v>1</v>
      </c>
      <c r="D153" s="50">
        <v>347</v>
      </c>
      <c r="E153" s="50"/>
      <c r="F153" s="251"/>
      <c r="G153" s="87">
        <f t="shared" si="8"/>
        <v>0</v>
      </c>
      <c r="H153" s="74"/>
      <c r="I153" s="74"/>
      <c r="J153" s="216"/>
      <c r="K153" s="216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  <c r="EU153" s="48"/>
      <c r="EV153" s="48"/>
      <c r="EW153" s="48"/>
      <c r="EX153" s="48"/>
      <c r="EY153" s="48"/>
      <c r="EZ153" s="48"/>
      <c r="FA153" s="48"/>
      <c r="FB153" s="48"/>
      <c r="FC153" s="48"/>
      <c r="FD153" s="48"/>
      <c r="FE153" s="48"/>
      <c r="FF153" s="48"/>
      <c r="FG153" s="48"/>
      <c r="FH153" s="48"/>
      <c r="FI153" s="48"/>
      <c r="FJ153" s="48"/>
      <c r="FK153" s="48"/>
      <c r="FL153" s="48"/>
      <c r="FM153" s="48"/>
      <c r="FN153" s="48"/>
      <c r="FO153" s="48"/>
      <c r="FP153" s="48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48"/>
      <c r="GP153" s="48"/>
      <c r="GQ153" s="48"/>
      <c r="GR153" s="48"/>
      <c r="GS153" s="48"/>
      <c r="GT153" s="48"/>
      <c r="GU153" s="48"/>
      <c r="GV153" s="48"/>
      <c r="GW153" s="48"/>
      <c r="GX153" s="48"/>
      <c r="GY153" s="48"/>
      <c r="GZ153" s="48"/>
      <c r="HA153" s="48"/>
      <c r="HB153" s="48"/>
      <c r="HC153" s="48"/>
      <c r="HD153" s="48"/>
      <c r="HE153" s="48"/>
      <c r="HF153" s="48"/>
      <c r="HG153" s="48"/>
      <c r="HH153" s="48"/>
      <c r="HI153" s="48"/>
      <c r="HJ153" s="48"/>
      <c r="HK153" s="48"/>
      <c r="HL153" s="48"/>
      <c r="HM153" s="48"/>
      <c r="HN153" s="48"/>
      <c r="HO153" s="48"/>
      <c r="HP153" s="48"/>
      <c r="HQ153" s="48"/>
      <c r="HR153" s="48"/>
      <c r="HS153" s="48"/>
      <c r="HT153" s="48"/>
      <c r="HU153" s="48"/>
      <c r="HV153" s="48"/>
      <c r="HW153" s="48"/>
      <c r="HX153" s="48"/>
      <c r="HY153" s="48"/>
      <c r="HZ153" s="48"/>
      <c r="IA153" s="48"/>
      <c r="IB153" s="48"/>
      <c r="IC153" s="48"/>
      <c r="ID153" s="48"/>
      <c r="IE153" s="48"/>
      <c r="IF153" s="48"/>
      <c r="IG153" s="48"/>
      <c r="IH153" s="48"/>
      <c r="II153" s="48"/>
      <c r="IJ153" s="48"/>
      <c r="IK153" s="48"/>
      <c r="IL153" s="48"/>
      <c r="IM153" s="48"/>
      <c r="IN153" s="48"/>
      <c r="IO153" s="48"/>
      <c r="IP153" s="48"/>
    </row>
    <row r="154" spans="1:250" ht="21" customHeight="1" outlineLevel="1">
      <c r="A154" s="431" t="s">
        <v>1653</v>
      </c>
      <c r="B154" s="196" t="s">
        <v>355</v>
      </c>
      <c r="C154" s="88" t="s">
        <v>17</v>
      </c>
      <c r="D154" s="50">
        <v>26</v>
      </c>
      <c r="E154" s="50"/>
      <c r="F154" s="251"/>
      <c r="G154" s="87">
        <f t="shared" si="8"/>
        <v>0</v>
      </c>
      <c r="H154" s="74"/>
      <c r="I154" s="74"/>
      <c r="J154" s="213"/>
      <c r="K154" s="213"/>
    </row>
    <row r="155" spans="1:250" ht="21" customHeight="1" outlineLevel="1">
      <c r="A155" s="431" t="s">
        <v>1654</v>
      </c>
      <c r="B155" s="196" t="s">
        <v>181</v>
      </c>
      <c r="C155" s="88" t="s">
        <v>17</v>
      </c>
      <c r="D155" s="50">
        <v>50</v>
      </c>
      <c r="E155" s="50"/>
      <c r="F155" s="255"/>
      <c r="G155" s="87">
        <f t="shared" si="8"/>
        <v>0</v>
      </c>
      <c r="H155" s="74"/>
      <c r="I155" s="74"/>
      <c r="J155" s="213"/>
      <c r="K155" s="213"/>
    </row>
    <row r="156" spans="1:250" s="9" customFormat="1" ht="21" customHeight="1" outlineLevel="1">
      <c r="A156" s="431" t="s">
        <v>1655</v>
      </c>
      <c r="B156" s="196" t="s">
        <v>8</v>
      </c>
      <c r="C156" s="88" t="s">
        <v>1</v>
      </c>
      <c r="D156" s="50">
        <v>982</v>
      </c>
      <c r="E156" s="6"/>
      <c r="F156" s="6"/>
      <c r="G156" s="87">
        <f t="shared" si="8"/>
        <v>0</v>
      </c>
      <c r="H156" s="74"/>
      <c r="I156" s="74"/>
      <c r="J156" s="215"/>
      <c r="K156" s="215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  <c r="FO156" s="8"/>
      <c r="FP156" s="8"/>
      <c r="FQ156" s="8"/>
      <c r="FR156" s="8"/>
      <c r="FS156" s="8"/>
      <c r="FT156" s="8"/>
      <c r="FU156" s="8"/>
      <c r="FV156" s="8"/>
      <c r="FW156" s="8"/>
      <c r="FX156" s="8"/>
      <c r="FY156" s="8"/>
      <c r="FZ156" s="8"/>
      <c r="GA156" s="8"/>
      <c r="GB156" s="8"/>
      <c r="GC156" s="8"/>
      <c r="GD156" s="8"/>
      <c r="GE156" s="8"/>
      <c r="GF156" s="8"/>
      <c r="GG156" s="8"/>
      <c r="GH156" s="8"/>
      <c r="GI156" s="8"/>
      <c r="GJ156" s="8"/>
      <c r="GK156" s="8"/>
      <c r="GL156" s="8"/>
      <c r="GM156" s="8"/>
      <c r="GN156" s="8"/>
      <c r="GO156" s="8"/>
      <c r="GP156" s="8"/>
      <c r="GQ156" s="8"/>
      <c r="GR156" s="8"/>
      <c r="GS156" s="8"/>
      <c r="GT156" s="8"/>
      <c r="GU156" s="8"/>
      <c r="GV156" s="8"/>
      <c r="GW156" s="8"/>
      <c r="GX156" s="8"/>
      <c r="GY156" s="8"/>
      <c r="GZ156" s="8"/>
      <c r="HA156" s="8"/>
      <c r="HB156" s="8"/>
      <c r="HC156" s="8"/>
      <c r="HD156" s="8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  <c r="HX156" s="8"/>
      <c r="HY156" s="8"/>
      <c r="HZ156" s="8"/>
      <c r="IA156" s="8"/>
      <c r="IB156" s="8"/>
      <c r="IC156" s="8"/>
      <c r="ID156" s="8"/>
      <c r="IE156" s="8"/>
      <c r="IF156" s="8"/>
      <c r="IG156" s="8"/>
      <c r="IH156" s="8"/>
      <c r="II156" s="8"/>
      <c r="IJ156" s="8"/>
      <c r="IK156" s="8"/>
      <c r="IL156" s="8"/>
      <c r="IM156" s="8"/>
      <c r="IN156" s="8"/>
      <c r="IO156" s="8"/>
      <c r="IP156" s="8"/>
    </row>
    <row r="157" spans="1:250" s="9" customFormat="1" ht="21" customHeight="1" outlineLevel="1">
      <c r="A157" s="431" t="s">
        <v>1656</v>
      </c>
      <c r="B157" s="196" t="s">
        <v>944</v>
      </c>
      <c r="C157" s="88" t="s">
        <v>19</v>
      </c>
      <c r="D157" s="50">
        <v>1</v>
      </c>
      <c r="E157" s="6"/>
      <c r="F157" s="6"/>
      <c r="G157" s="87">
        <f t="shared" si="8"/>
        <v>0</v>
      </c>
      <c r="H157" s="74"/>
      <c r="I157" s="74"/>
      <c r="J157" s="215"/>
      <c r="K157" s="215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  <c r="FO157" s="8"/>
      <c r="FP157" s="8"/>
      <c r="FQ157" s="8"/>
      <c r="FR157" s="8"/>
      <c r="FS157" s="8"/>
      <c r="FT157" s="8"/>
      <c r="FU157" s="8"/>
      <c r="FV157" s="8"/>
      <c r="FW157" s="8"/>
      <c r="FX157" s="8"/>
      <c r="FY157" s="8"/>
      <c r="FZ157" s="8"/>
      <c r="GA157" s="8"/>
      <c r="GB157" s="8"/>
      <c r="GC157" s="8"/>
      <c r="GD157" s="8"/>
      <c r="GE157" s="8"/>
      <c r="GF157" s="8"/>
      <c r="GG157" s="8"/>
      <c r="GH157" s="8"/>
      <c r="GI157" s="8"/>
      <c r="GJ157" s="8"/>
      <c r="GK157" s="8"/>
      <c r="GL157" s="8"/>
      <c r="GM157" s="8"/>
      <c r="GN157" s="8"/>
      <c r="GO157" s="8"/>
      <c r="GP157" s="8"/>
      <c r="GQ157" s="8"/>
      <c r="GR157" s="8"/>
      <c r="GS157" s="8"/>
      <c r="GT157" s="8"/>
      <c r="GU157" s="8"/>
      <c r="GV157" s="8"/>
      <c r="GW157" s="8"/>
      <c r="GX157" s="8"/>
      <c r="GY157" s="8"/>
      <c r="GZ157" s="8"/>
      <c r="HA157" s="8"/>
      <c r="HB157" s="8"/>
      <c r="HC157" s="8"/>
      <c r="HD157" s="8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  <c r="HX157" s="8"/>
      <c r="HY157" s="8"/>
      <c r="HZ157" s="8"/>
      <c r="IA157" s="8"/>
      <c r="IB157" s="8"/>
      <c r="IC157" s="8"/>
      <c r="ID157" s="8"/>
      <c r="IE157" s="8"/>
      <c r="IF157" s="8"/>
      <c r="IG157" s="8"/>
      <c r="IH157" s="8"/>
      <c r="II157" s="8"/>
      <c r="IJ157" s="8"/>
      <c r="IK157" s="8"/>
      <c r="IL157" s="8"/>
      <c r="IM157" s="8"/>
      <c r="IN157" s="8"/>
      <c r="IO157" s="8"/>
      <c r="IP157" s="8"/>
    </row>
    <row r="158" spans="1:250" s="9" customFormat="1" ht="21" customHeight="1" outlineLevel="1">
      <c r="A158" s="431" t="s">
        <v>1657</v>
      </c>
      <c r="B158" s="196" t="s">
        <v>943</v>
      </c>
      <c r="C158" s="88" t="s">
        <v>19</v>
      </c>
      <c r="D158" s="50">
        <v>1</v>
      </c>
      <c r="E158" s="6"/>
      <c r="F158" s="6"/>
      <c r="G158" s="87">
        <f t="shared" si="8"/>
        <v>0</v>
      </c>
      <c r="H158" s="74"/>
      <c r="I158" s="74"/>
      <c r="J158" s="215"/>
      <c r="K158" s="215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  <c r="FO158" s="8"/>
      <c r="FP158" s="8"/>
      <c r="FQ158" s="8"/>
      <c r="FR158" s="8"/>
      <c r="FS158" s="8"/>
      <c r="FT158" s="8"/>
      <c r="FU158" s="8"/>
      <c r="FV158" s="8"/>
      <c r="FW158" s="8"/>
      <c r="FX158" s="8"/>
      <c r="FY158" s="8"/>
      <c r="FZ158" s="8"/>
      <c r="GA158" s="8"/>
      <c r="GB158" s="8"/>
      <c r="GC158" s="8"/>
      <c r="GD158" s="8"/>
      <c r="GE158" s="8"/>
      <c r="GF158" s="8"/>
      <c r="GG158" s="8"/>
      <c r="GH158" s="8"/>
      <c r="GI158" s="8"/>
      <c r="GJ158" s="8"/>
      <c r="GK158" s="8"/>
      <c r="GL158" s="8"/>
      <c r="GM158" s="8"/>
      <c r="GN158" s="8"/>
      <c r="GO158" s="8"/>
      <c r="GP158" s="8"/>
      <c r="GQ158" s="8"/>
      <c r="GR158" s="8"/>
      <c r="GS158" s="8"/>
      <c r="GT158" s="8"/>
      <c r="GU158" s="8"/>
      <c r="GV158" s="8"/>
      <c r="GW158" s="8"/>
      <c r="GX158" s="8"/>
      <c r="GY158" s="8"/>
      <c r="GZ158" s="8"/>
      <c r="HA158" s="8"/>
      <c r="HB158" s="8"/>
      <c r="HC158" s="8"/>
      <c r="HD158" s="8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  <c r="HX158" s="8"/>
      <c r="HY158" s="8"/>
      <c r="HZ158" s="8"/>
      <c r="IA158" s="8"/>
      <c r="IB158" s="8"/>
      <c r="IC158" s="8"/>
      <c r="ID158" s="8"/>
      <c r="IE158" s="8"/>
      <c r="IF158" s="8"/>
      <c r="IG158" s="8"/>
      <c r="IH158" s="8"/>
      <c r="II158" s="8"/>
      <c r="IJ158" s="8"/>
      <c r="IK158" s="8"/>
      <c r="IL158" s="8"/>
      <c r="IM158" s="8"/>
      <c r="IN158" s="8"/>
      <c r="IO158" s="8"/>
      <c r="IP158" s="8"/>
    </row>
    <row r="159" spans="1:250" s="9" customFormat="1" ht="21" customHeight="1" outlineLevel="1">
      <c r="A159" s="431" t="s">
        <v>1658</v>
      </c>
      <c r="B159" s="196" t="s">
        <v>191</v>
      </c>
      <c r="C159" s="88" t="s">
        <v>15</v>
      </c>
      <c r="D159" s="50">
        <v>1621</v>
      </c>
      <c r="E159" s="6"/>
      <c r="F159" s="6"/>
      <c r="G159" s="87">
        <f t="shared" si="8"/>
        <v>0</v>
      </c>
      <c r="H159" s="74"/>
      <c r="I159" s="74"/>
      <c r="J159" s="215"/>
      <c r="K159" s="215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</row>
    <row r="160" spans="1:250" s="9" customFormat="1" ht="21" customHeight="1" outlineLevel="1">
      <c r="A160" s="431" t="s">
        <v>1659</v>
      </c>
      <c r="B160" s="196" t="s">
        <v>192</v>
      </c>
      <c r="C160" s="88" t="s">
        <v>15</v>
      </c>
      <c r="D160" s="50">
        <v>418</v>
      </c>
      <c r="E160" s="6"/>
      <c r="F160" s="6"/>
      <c r="G160" s="87">
        <f t="shared" si="8"/>
        <v>0</v>
      </c>
      <c r="H160" s="74"/>
      <c r="I160" s="74"/>
      <c r="J160" s="215"/>
      <c r="K160" s="215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  <c r="FO160" s="8"/>
      <c r="FP160" s="8"/>
      <c r="FQ160" s="8"/>
      <c r="FR160" s="8"/>
      <c r="FS160" s="8"/>
      <c r="FT160" s="8"/>
      <c r="FU160" s="8"/>
      <c r="FV160" s="8"/>
      <c r="FW160" s="8"/>
      <c r="FX160" s="8"/>
      <c r="FY160" s="8"/>
      <c r="FZ160" s="8"/>
      <c r="GA160" s="8"/>
      <c r="GB160" s="8"/>
      <c r="GC160" s="8"/>
      <c r="GD160" s="8"/>
      <c r="GE160" s="8"/>
      <c r="GF160" s="8"/>
      <c r="GG160" s="8"/>
      <c r="GH160" s="8"/>
      <c r="GI160" s="8"/>
      <c r="GJ160" s="8"/>
      <c r="GK160" s="8"/>
      <c r="GL160" s="8"/>
      <c r="GM160" s="8"/>
      <c r="GN160" s="8"/>
      <c r="GO160" s="8"/>
      <c r="GP160" s="8"/>
      <c r="GQ160" s="8"/>
      <c r="GR160" s="8"/>
      <c r="GS160" s="8"/>
      <c r="GT160" s="8"/>
      <c r="GU160" s="8"/>
      <c r="GV160" s="8"/>
      <c r="GW160" s="8"/>
      <c r="GX160" s="8"/>
      <c r="GY160" s="8"/>
      <c r="GZ160" s="8"/>
      <c r="HA160" s="8"/>
      <c r="HB160" s="8"/>
      <c r="HC160" s="8"/>
      <c r="HD160" s="8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  <c r="HX160" s="8"/>
      <c r="HY160" s="8"/>
      <c r="HZ160" s="8"/>
      <c r="IA160" s="8"/>
      <c r="IB160" s="8"/>
      <c r="IC160" s="8"/>
      <c r="ID160" s="8"/>
      <c r="IE160" s="8"/>
      <c r="IF160" s="8"/>
      <c r="IG160" s="8"/>
      <c r="IH160" s="8"/>
      <c r="II160" s="8"/>
      <c r="IJ160" s="8"/>
      <c r="IK160" s="8"/>
      <c r="IL160" s="8"/>
      <c r="IM160" s="8"/>
      <c r="IN160" s="8"/>
      <c r="IO160" s="8"/>
      <c r="IP160" s="8"/>
    </row>
    <row r="161" spans="1:250" s="9" customFormat="1" ht="21" customHeight="1" outlineLevel="1">
      <c r="A161" s="431" t="s">
        <v>1660</v>
      </c>
      <c r="B161" s="196" t="s">
        <v>193</v>
      </c>
      <c r="C161" s="88" t="s">
        <v>15</v>
      </c>
      <c r="D161" s="50">
        <v>297</v>
      </c>
      <c r="E161" s="6"/>
      <c r="F161" s="6"/>
      <c r="G161" s="87">
        <f t="shared" si="8"/>
        <v>0</v>
      </c>
      <c r="H161" s="74"/>
      <c r="I161" s="74"/>
      <c r="J161" s="215"/>
      <c r="K161" s="215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  <c r="FO161" s="8"/>
      <c r="FP161" s="8"/>
      <c r="FQ161" s="8"/>
      <c r="FR161" s="8"/>
      <c r="FS161" s="8"/>
      <c r="FT161" s="8"/>
      <c r="FU161" s="8"/>
      <c r="FV161" s="8"/>
      <c r="FW161" s="8"/>
      <c r="FX161" s="8"/>
      <c r="FY161" s="8"/>
      <c r="FZ161" s="8"/>
      <c r="GA161" s="8"/>
      <c r="GB161" s="8"/>
      <c r="GC161" s="8"/>
      <c r="GD161" s="8"/>
      <c r="GE161" s="8"/>
      <c r="GF161" s="8"/>
      <c r="GG161" s="8"/>
      <c r="GH161" s="8"/>
      <c r="GI161" s="8"/>
      <c r="GJ161" s="8"/>
      <c r="GK161" s="8"/>
      <c r="GL161" s="8"/>
      <c r="GM161" s="8"/>
      <c r="GN161" s="8"/>
      <c r="GO161" s="8"/>
      <c r="GP161" s="8"/>
      <c r="GQ161" s="8"/>
      <c r="GR161" s="8"/>
      <c r="GS161" s="8"/>
      <c r="GT161" s="8"/>
      <c r="GU161" s="8"/>
      <c r="GV161" s="8"/>
      <c r="GW161" s="8"/>
      <c r="GX161" s="8"/>
      <c r="GY161" s="8"/>
      <c r="GZ161" s="8"/>
      <c r="HA161" s="8"/>
      <c r="HB161" s="8"/>
      <c r="HC161" s="8"/>
      <c r="HD161" s="8"/>
      <c r="HE161" s="8"/>
      <c r="HF161" s="8"/>
      <c r="HG161" s="8"/>
      <c r="HH161" s="8"/>
      <c r="HI161" s="8"/>
      <c r="HJ161" s="8"/>
      <c r="HK161" s="8"/>
      <c r="HL161" s="8"/>
      <c r="HM161" s="8"/>
      <c r="HN161" s="8"/>
      <c r="HO161" s="8"/>
      <c r="HP161" s="8"/>
      <c r="HQ161" s="8"/>
      <c r="HR161" s="8"/>
      <c r="HS161" s="8"/>
      <c r="HT161" s="8"/>
      <c r="HU161" s="8"/>
      <c r="HV161" s="8"/>
      <c r="HW161" s="8"/>
      <c r="HX161" s="8"/>
      <c r="HY161" s="8"/>
      <c r="HZ161" s="8"/>
      <c r="IA161" s="8"/>
      <c r="IB161" s="8"/>
      <c r="IC161" s="8"/>
      <c r="ID161" s="8"/>
      <c r="IE161" s="8"/>
      <c r="IF161" s="8"/>
      <c r="IG161" s="8"/>
      <c r="IH161" s="8"/>
      <c r="II161" s="8"/>
      <c r="IJ161" s="8"/>
      <c r="IK161" s="8"/>
      <c r="IL161" s="8"/>
      <c r="IM161" s="8"/>
      <c r="IN161" s="8"/>
      <c r="IO161" s="8"/>
      <c r="IP161" s="8"/>
    </row>
    <row r="162" spans="1:250" s="9" customFormat="1" ht="21" customHeight="1" outlineLevel="1">
      <c r="A162" s="431" t="s">
        <v>1661</v>
      </c>
      <c r="B162" s="196" t="s">
        <v>194</v>
      </c>
      <c r="C162" s="88" t="s">
        <v>15</v>
      </c>
      <c r="D162" s="50">
        <v>134</v>
      </c>
      <c r="E162" s="6"/>
      <c r="F162" s="6"/>
      <c r="G162" s="87">
        <f t="shared" si="8"/>
        <v>0</v>
      </c>
      <c r="H162" s="74"/>
      <c r="I162" s="74"/>
      <c r="J162" s="215"/>
      <c r="K162" s="215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  <c r="FO162" s="8"/>
      <c r="FP162" s="8"/>
      <c r="FQ162" s="8"/>
      <c r="FR162" s="8"/>
      <c r="FS162" s="8"/>
      <c r="FT162" s="8"/>
      <c r="FU162" s="8"/>
      <c r="FV162" s="8"/>
      <c r="FW162" s="8"/>
      <c r="FX162" s="8"/>
      <c r="FY162" s="8"/>
      <c r="FZ162" s="8"/>
      <c r="GA162" s="8"/>
      <c r="GB162" s="8"/>
      <c r="GC162" s="8"/>
      <c r="GD162" s="8"/>
      <c r="GE162" s="8"/>
      <c r="GF162" s="8"/>
      <c r="GG162" s="8"/>
      <c r="GH162" s="8"/>
      <c r="GI162" s="8"/>
      <c r="GJ162" s="8"/>
      <c r="GK162" s="8"/>
      <c r="GL162" s="8"/>
      <c r="GM162" s="8"/>
      <c r="GN162" s="8"/>
      <c r="GO162" s="8"/>
      <c r="GP162" s="8"/>
      <c r="GQ162" s="8"/>
      <c r="GR162" s="8"/>
      <c r="GS162" s="8"/>
      <c r="GT162" s="8"/>
      <c r="GU162" s="8"/>
      <c r="GV162" s="8"/>
      <c r="GW162" s="8"/>
      <c r="GX162" s="8"/>
      <c r="GY162" s="8"/>
      <c r="GZ162" s="8"/>
      <c r="HA162" s="8"/>
      <c r="HB162" s="8"/>
      <c r="HC162" s="8"/>
      <c r="HD162" s="8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  <c r="HX162" s="8"/>
      <c r="HY162" s="8"/>
      <c r="HZ162" s="8"/>
      <c r="IA162" s="8"/>
      <c r="IB162" s="8"/>
      <c r="IC162" s="8"/>
      <c r="ID162" s="8"/>
      <c r="IE162" s="8"/>
      <c r="IF162" s="8"/>
      <c r="IG162" s="8"/>
      <c r="IH162" s="8"/>
      <c r="II162" s="8"/>
      <c r="IJ162" s="8"/>
      <c r="IK162" s="8"/>
      <c r="IL162" s="8"/>
      <c r="IM162" s="8"/>
      <c r="IN162" s="8"/>
      <c r="IO162" s="8"/>
      <c r="IP162" s="8"/>
    </row>
    <row r="163" spans="1:250" s="9" customFormat="1" ht="21" customHeight="1" outlineLevel="1">
      <c r="A163" s="431" t="s">
        <v>1662</v>
      </c>
      <c r="B163" s="196" t="s">
        <v>195</v>
      </c>
      <c r="C163" s="88" t="s">
        <v>20</v>
      </c>
      <c r="D163" s="50">
        <v>1</v>
      </c>
      <c r="E163" s="6"/>
      <c r="F163" s="6"/>
      <c r="G163" s="87">
        <f t="shared" si="8"/>
        <v>0</v>
      </c>
      <c r="H163" s="74"/>
      <c r="I163" s="74"/>
      <c r="J163" s="215"/>
      <c r="K163" s="215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  <c r="FO163" s="8"/>
      <c r="FP163" s="8"/>
      <c r="FQ163" s="8"/>
      <c r="FR163" s="8"/>
      <c r="FS163" s="8"/>
      <c r="FT163" s="8"/>
      <c r="FU163" s="8"/>
      <c r="FV163" s="8"/>
      <c r="FW163" s="8"/>
      <c r="FX163" s="8"/>
      <c r="FY163" s="8"/>
      <c r="FZ163" s="8"/>
      <c r="GA163" s="8"/>
      <c r="GB163" s="8"/>
      <c r="GC163" s="8"/>
      <c r="GD163" s="8"/>
      <c r="GE163" s="8"/>
      <c r="GF163" s="8"/>
      <c r="GG163" s="8"/>
      <c r="GH163" s="8"/>
      <c r="GI163" s="8"/>
      <c r="GJ163" s="8"/>
      <c r="GK163" s="8"/>
      <c r="GL163" s="8"/>
      <c r="GM163" s="8"/>
      <c r="GN163" s="8"/>
      <c r="GO163" s="8"/>
      <c r="GP163" s="8"/>
      <c r="GQ163" s="8"/>
      <c r="GR163" s="8"/>
      <c r="GS163" s="8"/>
      <c r="GT163" s="8"/>
      <c r="GU163" s="8"/>
      <c r="GV163" s="8"/>
      <c r="GW163" s="8"/>
      <c r="GX163" s="8"/>
      <c r="GY163" s="8"/>
      <c r="GZ163" s="8"/>
      <c r="HA163" s="8"/>
      <c r="HB163" s="8"/>
      <c r="HC163" s="8"/>
      <c r="HD163" s="8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  <c r="HX163" s="8"/>
      <c r="HY163" s="8"/>
      <c r="HZ163" s="8"/>
      <c r="IA163" s="8"/>
      <c r="IB163" s="8"/>
      <c r="IC163" s="8"/>
      <c r="ID163" s="8"/>
      <c r="IE163" s="8"/>
      <c r="IF163" s="8"/>
      <c r="IG163" s="8"/>
      <c r="IH163" s="8"/>
      <c r="II163" s="8"/>
      <c r="IJ163" s="8"/>
      <c r="IK163" s="8"/>
      <c r="IL163" s="8"/>
      <c r="IM163" s="8"/>
      <c r="IN163" s="8"/>
      <c r="IO163" s="8"/>
      <c r="IP163" s="8"/>
    </row>
    <row r="164" spans="1:250" s="9" customFormat="1" ht="21" customHeight="1" outlineLevel="1">
      <c r="A164" s="431" t="s">
        <v>1663</v>
      </c>
      <c r="B164" s="196" t="s">
        <v>196</v>
      </c>
      <c r="C164" s="88" t="s">
        <v>20</v>
      </c>
      <c r="D164" s="50">
        <v>1</v>
      </c>
      <c r="E164" s="6"/>
      <c r="F164" s="6"/>
      <c r="G164" s="87">
        <f t="shared" si="8"/>
        <v>0</v>
      </c>
      <c r="H164" s="74"/>
      <c r="I164" s="74"/>
      <c r="J164" s="215"/>
      <c r="K164" s="215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  <c r="FO164" s="8"/>
      <c r="FP164" s="8"/>
      <c r="FQ164" s="8"/>
      <c r="FR164" s="8"/>
      <c r="FS164" s="8"/>
      <c r="FT164" s="8"/>
      <c r="FU164" s="8"/>
      <c r="FV164" s="8"/>
      <c r="FW164" s="8"/>
      <c r="FX164" s="8"/>
      <c r="FY164" s="8"/>
      <c r="FZ164" s="8"/>
      <c r="GA164" s="8"/>
      <c r="GB164" s="8"/>
      <c r="GC164" s="8"/>
      <c r="GD164" s="8"/>
      <c r="GE164" s="8"/>
      <c r="GF164" s="8"/>
      <c r="GG164" s="8"/>
      <c r="GH164" s="8"/>
      <c r="GI164" s="8"/>
      <c r="GJ164" s="8"/>
      <c r="GK164" s="8"/>
      <c r="GL164" s="8"/>
      <c r="GM164" s="8"/>
      <c r="GN164" s="8"/>
      <c r="GO164" s="8"/>
      <c r="GP164" s="8"/>
      <c r="GQ164" s="8"/>
      <c r="GR164" s="8"/>
      <c r="GS164" s="8"/>
      <c r="GT164" s="8"/>
      <c r="GU164" s="8"/>
      <c r="GV164" s="8"/>
      <c r="GW164" s="8"/>
      <c r="GX164" s="8"/>
      <c r="GY164" s="8"/>
      <c r="GZ164" s="8"/>
      <c r="HA164" s="8"/>
      <c r="HB164" s="8"/>
      <c r="HC164" s="8"/>
      <c r="HD164" s="8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  <c r="HX164" s="8"/>
      <c r="HY164" s="8"/>
      <c r="HZ164" s="8"/>
      <c r="IA164" s="8"/>
      <c r="IB164" s="8"/>
      <c r="IC164" s="8"/>
      <c r="ID164" s="8"/>
      <c r="IE164" s="8"/>
      <c r="IF164" s="8"/>
      <c r="IG164" s="8"/>
      <c r="IH164" s="8"/>
      <c r="II164" s="8"/>
      <c r="IJ164" s="8"/>
      <c r="IK164" s="8"/>
      <c r="IL164" s="8"/>
      <c r="IM164" s="8"/>
      <c r="IN164" s="8"/>
      <c r="IO164" s="8"/>
      <c r="IP164" s="8"/>
    </row>
    <row r="165" spans="1:250" s="9" customFormat="1" ht="21" customHeight="1" outlineLevel="1">
      <c r="A165" s="431" t="s">
        <v>1664</v>
      </c>
      <c r="B165" s="196" t="s">
        <v>197</v>
      </c>
      <c r="C165" s="88" t="s">
        <v>1</v>
      </c>
      <c r="D165" s="50">
        <v>71</v>
      </c>
      <c r="E165" s="6"/>
      <c r="F165" s="6"/>
      <c r="G165" s="87">
        <f t="shared" si="8"/>
        <v>0</v>
      </c>
      <c r="H165" s="74"/>
      <c r="I165" s="74"/>
      <c r="J165" s="215"/>
      <c r="K165" s="215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8"/>
      <c r="GG165" s="8"/>
      <c r="GH165" s="8"/>
      <c r="GI165" s="8"/>
      <c r="GJ165" s="8"/>
      <c r="GK165" s="8"/>
      <c r="GL165" s="8"/>
      <c r="GM165" s="8"/>
      <c r="GN165" s="8"/>
      <c r="GO165" s="8"/>
      <c r="GP165" s="8"/>
      <c r="GQ165" s="8"/>
      <c r="GR165" s="8"/>
      <c r="GS165" s="8"/>
      <c r="GT165" s="8"/>
      <c r="GU165" s="8"/>
      <c r="GV165" s="8"/>
      <c r="GW165" s="8"/>
      <c r="GX165" s="8"/>
      <c r="GY165" s="8"/>
      <c r="GZ165" s="8"/>
      <c r="HA165" s="8"/>
      <c r="HB165" s="8"/>
      <c r="HC165" s="8"/>
      <c r="HD165" s="8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  <c r="HX165" s="8"/>
      <c r="HY165" s="8"/>
      <c r="HZ165" s="8"/>
      <c r="IA165" s="8"/>
      <c r="IB165" s="8"/>
      <c r="IC165" s="8"/>
      <c r="ID165" s="8"/>
      <c r="IE165" s="8"/>
      <c r="IF165" s="8"/>
      <c r="IG165" s="8"/>
      <c r="IH165" s="8"/>
      <c r="II165" s="8"/>
      <c r="IJ165" s="8"/>
      <c r="IK165" s="8"/>
      <c r="IL165" s="8"/>
      <c r="IM165" s="8"/>
      <c r="IN165" s="8"/>
      <c r="IO165" s="8"/>
      <c r="IP165" s="8"/>
    </row>
    <row r="166" spans="1:250" s="9" customFormat="1" ht="21" customHeight="1" outlineLevel="1">
      <c r="A166" s="431" t="s">
        <v>1665</v>
      </c>
      <c r="B166" s="196" t="s">
        <v>198</v>
      </c>
      <c r="C166" s="88" t="s">
        <v>1</v>
      </c>
      <c r="D166" s="50">
        <v>438</v>
      </c>
      <c r="E166" s="6"/>
      <c r="F166" s="6"/>
      <c r="G166" s="87">
        <f t="shared" si="8"/>
        <v>0</v>
      </c>
      <c r="H166" s="74"/>
      <c r="I166" s="74"/>
      <c r="J166" s="215"/>
      <c r="K166" s="215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  <c r="FO166" s="8"/>
      <c r="FP166" s="8"/>
      <c r="FQ166" s="8"/>
      <c r="FR166" s="8"/>
      <c r="FS166" s="8"/>
      <c r="FT166" s="8"/>
      <c r="FU166" s="8"/>
      <c r="FV166" s="8"/>
      <c r="FW166" s="8"/>
      <c r="FX166" s="8"/>
      <c r="FY166" s="8"/>
      <c r="FZ166" s="8"/>
      <c r="GA166" s="8"/>
      <c r="GB166" s="8"/>
      <c r="GC166" s="8"/>
      <c r="GD166" s="8"/>
      <c r="GE166" s="8"/>
      <c r="GF166" s="8"/>
      <c r="GG166" s="8"/>
      <c r="GH166" s="8"/>
      <c r="GI166" s="8"/>
      <c r="GJ166" s="8"/>
      <c r="GK166" s="8"/>
      <c r="GL166" s="8"/>
      <c r="GM166" s="8"/>
      <c r="GN166" s="8"/>
      <c r="GO166" s="8"/>
      <c r="GP166" s="8"/>
      <c r="GQ166" s="8"/>
      <c r="GR166" s="8"/>
      <c r="GS166" s="8"/>
      <c r="GT166" s="8"/>
      <c r="GU166" s="8"/>
      <c r="GV166" s="8"/>
      <c r="GW166" s="8"/>
      <c r="GX166" s="8"/>
      <c r="GY166" s="8"/>
      <c r="GZ166" s="8"/>
      <c r="HA166" s="8"/>
      <c r="HB166" s="8"/>
      <c r="HC166" s="8"/>
      <c r="HD166" s="8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  <c r="HX166" s="8"/>
      <c r="HY166" s="8"/>
      <c r="HZ166" s="8"/>
      <c r="IA166" s="8"/>
      <c r="IB166" s="8"/>
      <c r="IC166" s="8"/>
      <c r="ID166" s="8"/>
      <c r="IE166" s="8"/>
      <c r="IF166" s="8"/>
      <c r="IG166" s="8"/>
      <c r="IH166" s="8"/>
      <c r="II166" s="8"/>
      <c r="IJ166" s="8"/>
      <c r="IK166" s="8"/>
      <c r="IL166" s="8"/>
      <c r="IM166" s="8"/>
      <c r="IN166" s="8"/>
      <c r="IO166" s="8"/>
      <c r="IP166" s="8"/>
    </row>
    <row r="167" spans="1:250" s="9" customFormat="1" ht="21" customHeight="1" outlineLevel="1">
      <c r="A167" s="431" t="s">
        <v>1666</v>
      </c>
      <c r="B167" s="196" t="s">
        <v>199</v>
      </c>
      <c r="C167" s="88" t="s">
        <v>1</v>
      </c>
      <c r="D167" s="50">
        <v>328</v>
      </c>
      <c r="E167" s="6"/>
      <c r="F167" s="6"/>
      <c r="G167" s="87">
        <f t="shared" si="8"/>
        <v>0</v>
      </c>
      <c r="H167" s="74"/>
      <c r="I167" s="74"/>
      <c r="J167" s="215"/>
      <c r="K167" s="215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  <c r="FO167" s="8"/>
      <c r="FP167" s="8"/>
      <c r="FQ167" s="8"/>
      <c r="FR167" s="8"/>
      <c r="FS167" s="8"/>
      <c r="FT167" s="8"/>
      <c r="FU167" s="8"/>
      <c r="FV167" s="8"/>
      <c r="FW167" s="8"/>
      <c r="FX167" s="8"/>
      <c r="FY167" s="8"/>
      <c r="FZ167" s="8"/>
      <c r="GA167" s="8"/>
      <c r="GB167" s="8"/>
      <c r="GC167" s="8"/>
      <c r="GD167" s="8"/>
      <c r="GE167" s="8"/>
      <c r="GF167" s="8"/>
      <c r="GG167" s="8"/>
      <c r="GH167" s="8"/>
      <c r="GI167" s="8"/>
      <c r="GJ167" s="8"/>
      <c r="GK167" s="8"/>
      <c r="GL167" s="8"/>
      <c r="GM167" s="8"/>
      <c r="GN167" s="8"/>
      <c r="GO167" s="8"/>
      <c r="GP167" s="8"/>
      <c r="GQ167" s="8"/>
      <c r="GR167" s="8"/>
      <c r="GS167" s="8"/>
      <c r="GT167" s="8"/>
      <c r="GU167" s="8"/>
      <c r="GV167" s="8"/>
      <c r="GW167" s="8"/>
      <c r="GX167" s="8"/>
      <c r="GY167" s="8"/>
      <c r="GZ167" s="8"/>
      <c r="HA167" s="8"/>
      <c r="HB167" s="8"/>
      <c r="HC167" s="8"/>
      <c r="HD167" s="8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  <c r="HX167" s="8"/>
      <c r="HY167" s="8"/>
      <c r="HZ167" s="8"/>
      <c r="IA167" s="8"/>
      <c r="IB167" s="8"/>
      <c r="IC167" s="8"/>
      <c r="ID167" s="8"/>
      <c r="IE167" s="8"/>
      <c r="IF167" s="8"/>
      <c r="IG167" s="8"/>
      <c r="IH167" s="8"/>
      <c r="II167" s="8"/>
      <c r="IJ167" s="8"/>
      <c r="IK167" s="8"/>
      <c r="IL167" s="8"/>
      <c r="IM167" s="8"/>
      <c r="IN167" s="8"/>
      <c r="IO167" s="8"/>
      <c r="IP167" s="8"/>
    </row>
    <row r="168" spans="1:250" s="9" customFormat="1" ht="21" customHeight="1" outlineLevel="1">
      <c r="A168" s="431" t="s">
        <v>1667</v>
      </c>
      <c r="B168" s="196" t="s">
        <v>200</v>
      </c>
      <c r="C168" s="88" t="s">
        <v>19</v>
      </c>
      <c r="D168" s="50">
        <v>37</v>
      </c>
      <c r="E168" s="6"/>
      <c r="F168" s="6"/>
      <c r="G168" s="87">
        <f t="shared" si="8"/>
        <v>0</v>
      </c>
      <c r="H168" s="74"/>
      <c r="I168" s="74"/>
      <c r="J168" s="215"/>
      <c r="K168" s="215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  <c r="FO168" s="8"/>
      <c r="FP168" s="8"/>
      <c r="FQ168" s="8"/>
      <c r="FR168" s="8"/>
      <c r="FS168" s="8"/>
      <c r="FT168" s="8"/>
      <c r="FU168" s="8"/>
      <c r="FV168" s="8"/>
      <c r="FW168" s="8"/>
      <c r="FX168" s="8"/>
      <c r="FY168" s="8"/>
      <c r="FZ168" s="8"/>
      <c r="GA168" s="8"/>
      <c r="GB168" s="8"/>
      <c r="GC168" s="8"/>
      <c r="GD168" s="8"/>
      <c r="GE168" s="8"/>
      <c r="GF168" s="8"/>
      <c r="GG168" s="8"/>
      <c r="GH168" s="8"/>
      <c r="GI168" s="8"/>
      <c r="GJ168" s="8"/>
      <c r="GK168" s="8"/>
      <c r="GL168" s="8"/>
      <c r="GM168" s="8"/>
      <c r="GN168" s="8"/>
      <c r="GO168" s="8"/>
      <c r="GP168" s="8"/>
      <c r="GQ168" s="8"/>
      <c r="GR168" s="8"/>
      <c r="GS168" s="8"/>
      <c r="GT168" s="8"/>
      <c r="GU168" s="8"/>
      <c r="GV168" s="8"/>
      <c r="GW168" s="8"/>
      <c r="GX168" s="8"/>
      <c r="GY168" s="8"/>
      <c r="GZ168" s="8"/>
      <c r="HA168" s="8"/>
      <c r="HB168" s="8"/>
      <c r="HC168" s="8"/>
      <c r="HD168" s="8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  <c r="HX168" s="8"/>
      <c r="HY168" s="8"/>
      <c r="HZ168" s="8"/>
      <c r="IA168" s="8"/>
      <c r="IB168" s="8"/>
      <c r="IC168" s="8"/>
      <c r="ID168" s="8"/>
      <c r="IE168" s="8"/>
      <c r="IF168" s="8"/>
      <c r="IG168" s="8"/>
      <c r="IH168" s="8"/>
      <c r="II168" s="8"/>
      <c r="IJ168" s="8"/>
      <c r="IK168" s="8"/>
      <c r="IL168" s="8"/>
      <c r="IM168" s="8"/>
      <c r="IN168" s="8"/>
      <c r="IO168" s="8"/>
      <c r="IP168" s="8"/>
    </row>
    <row r="169" spans="1:250" ht="25.25" customHeight="1" outlineLevel="1">
      <c r="A169" s="431" t="s">
        <v>1668</v>
      </c>
      <c r="B169" s="199" t="s">
        <v>97</v>
      </c>
      <c r="C169" s="88" t="s">
        <v>17</v>
      </c>
      <c r="D169" s="50">
        <v>1</v>
      </c>
      <c r="E169" s="52"/>
      <c r="F169" s="251"/>
      <c r="G169" s="87">
        <f t="shared" si="8"/>
        <v>0</v>
      </c>
      <c r="H169" s="23"/>
      <c r="I169" s="23"/>
      <c r="J169" s="213"/>
      <c r="K169" s="213"/>
    </row>
    <row r="170" spans="1:250" s="11" customFormat="1" ht="21" customHeight="1">
      <c r="A170" s="430" t="s">
        <v>533</v>
      </c>
      <c r="B170" s="284" t="s">
        <v>520</v>
      </c>
      <c r="C170" s="252"/>
      <c r="D170" s="253"/>
      <c r="E170" s="253"/>
      <c r="F170" s="250"/>
      <c r="G170" s="223"/>
      <c r="H170" s="223">
        <f>SUM(G171:G184)</f>
        <v>0</v>
      </c>
      <c r="I170" s="223"/>
      <c r="J170" s="219"/>
      <c r="K170" s="219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0"/>
      <c r="IF170" s="10"/>
      <c r="IG170" s="10"/>
      <c r="IH170" s="10"/>
      <c r="II170" s="10"/>
      <c r="IJ170" s="10"/>
      <c r="IK170" s="10"/>
      <c r="IL170" s="10"/>
      <c r="IM170" s="10"/>
      <c r="IN170" s="10"/>
      <c r="IO170" s="10"/>
      <c r="IP170" s="10"/>
    </row>
    <row r="171" spans="1:250" s="11" customFormat="1" ht="21" customHeight="1" outlineLevel="1">
      <c r="A171" s="429" t="s">
        <v>1669</v>
      </c>
      <c r="B171" s="196" t="s">
        <v>67</v>
      </c>
      <c r="C171" s="197" t="s">
        <v>15</v>
      </c>
      <c r="D171" s="52">
        <v>377</v>
      </c>
      <c r="E171" s="52"/>
      <c r="F171" s="251"/>
      <c r="G171" s="87">
        <f>E171*F171</f>
        <v>0</v>
      </c>
      <c r="H171" s="75"/>
      <c r="I171" s="75"/>
      <c r="J171" s="219"/>
      <c r="K171" s="219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0"/>
      <c r="IF171" s="10"/>
      <c r="IG171" s="10"/>
      <c r="IH171" s="10"/>
      <c r="II171" s="10"/>
      <c r="IJ171" s="10"/>
      <c r="IK171" s="10"/>
      <c r="IL171" s="10"/>
      <c r="IM171" s="10"/>
      <c r="IN171" s="10"/>
      <c r="IO171" s="10"/>
      <c r="IP171" s="10"/>
    </row>
    <row r="172" spans="1:250" s="11" customFormat="1" ht="21" customHeight="1" outlineLevel="1">
      <c r="A172" s="429" t="s">
        <v>1670</v>
      </c>
      <c r="B172" s="196" t="s">
        <v>68</v>
      </c>
      <c r="C172" s="197" t="s">
        <v>15</v>
      </c>
      <c r="D172" s="52">
        <v>1000</v>
      </c>
      <c r="E172" s="52"/>
      <c r="F172" s="251"/>
      <c r="G172" s="87">
        <f t="shared" ref="G172:G184" si="9">E172*F172</f>
        <v>0</v>
      </c>
      <c r="H172" s="75"/>
      <c r="I172" s="75"/>
      <c r="J172" s="219"/>
      <c r="K172" s="219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  <c r="EI172" s="10"/>
      <c r="EJ172" s="10"/>
      <c r="EK172" s="10"/>
      <c r="EL172" s="10"/>
      <c r="EM172" s="10"/>
      <c r="EN172" s="10"/>
      <c r="EO172" s="10"/>
      <c r="EP172" s="10"/>
      <c r="EQ172" s="10"/>
      <c r="ER172" s="10"/>
      <c r="ES172" s="10"/>
      <c r="ET172" s="10"/>
      <c r="EU172" s="10"/>
      <c r="EV172" s="10"/>
      <c r="EW172" s="10"/>
      <c r="EX172" s="10"/>
      <c r="EY172" s="10"/>
      <c r="EZ172" s="10"/>
      <c r="FA172" s="10"/>
      <c r="FB172" s="10"/>
      <c r="FC172" s="10"/>
      <c r="FD172" s="10"/>
      <c r="FE172" s="10"/>
      <c r="FF172" s="10"/>
      <c r="FG172" s="10"/>
      <c r="FH172" s="10"/>
      <c r="FI172" s="10"/>
      <c r="FJ172" s="10"/>
      <c r="FK172" s="10"/>
      <c r="FL172" s="10"/>
      <c r="FM172" s="10"/>
      <c r="FN172" s="10"/>
      <c r="FO172" s="10"/>
      <c r="FP172" s="10"/>
      <c r="FQ172" s="10"/>
      <c r="FR172" s="10"/>
      <c r="FS172" s="10"/>
      <c r="FT172" s="10"/>
      <c r="FU172" s="10"/>
      <c r="FV172" s="10"/>
      <c r="FW172" s="10"/>
      <c r="FX172" s="10"/>
      <c r="FY172" s="10"/>
      <c r="FZ172" s="10"/>
      <c r="GA172" s="10"/>
      <c r="GB172" s="10"/>
      <c r="GC172" s="10"/>
      <c r="GD172" s="10"/>
      <c r="GE172" s="10"/>
      <c r="GF172" s="10"/>
      <c r="GG172" s="10"/>
      <c r="GH172" s="10"/>
      <c r="GI172" s="10"/>
      <c r="GJ172" s="10"/>
      <c r="GK172" s="10"/>
      <c r="GL172" s="10"/>
      <c r="GM172" s="10"/>
      <c r="GN172" s="10"/>
      <c r="GO172" s="10"/>
      <c r="GP172" s="10"/>
      <c r="GQ172" s="10"/>
      <c r="GR172" s="10"/>
      <c r="GS172" s="10"/>
      <c r="GT172" s="10"/>
      <c r="GU172" s="10"/>
      <c r="GV172" s="10"/>
      <c r="GW172" s="10"/>
      <c r="GX172" s="10"/>
      <c r="GY172" s="10"/>
      <c r="GZ172" s="10"/>
      <c r="HA172" s="10"/>
      <c r="HB172" s="10"/>
      <c r="HC172" s="10"/>
      <c r="HD172" s="10"/>
      <c r="HE172" s="10"/>
      <c r="HF172" s="10"/>
      <c r="HG172" s="10"/>
      <c r="HH172" s="10"/>
      <c r="HI172" s="10"/>
      <c r="HJ172" s="10"/>
      <c r="HK172" s="10"/>
      <c r="HL172" s="10"/>
      <c r="HM172" s="10"/>
      <c r="HN172" s="10"/>
      <c r="HO172" s="10"/>
      <c r="HP172" s="10"/>
      <c r="HQ172" s="10"/>
      <c r="HR172" s="10"/>
      <c r="HS172" s="10"/>
      <c r="HT172" s="10"/>
      <c r="HU172" s="10"/>
      <c r="HV172" s="10"/>
      <c r="HW172" s="10"/>
      <c r="HX172" s="10"/>
      <c r="HY172" s="10"/>
      <c r="HZ172" s="10"/>
      <c r="IA172" s="10"/>
      <c r="IB172" s="10"/>
      <c r="IC172" s="10"/>
      <c r="ID172" s="10"/>
      <c r="IE172" s="10"/>
      <c r="IF172" s="10"/>
      <c r="IG172" s="10"/>
      <c r="IH172" s="10"/>
      <c r="II172" s="10"/>
      <c r="IJ172" s="10"/>
      <c r="IK172" s="10"/>
      <c r="IL172" s="10"/>
      <c r="IM172" s="10"/>
      <c r="IN172" s="10"/>
      <c r="IO172" s="10"/>
      <c r="IP172" s="10"/>
    </row>
    <row r="173" spans="1:250" s="49" customFormat="1" ht="21" customHeight="1" outlineLevel="1">
      <c r="A173" s="429" t="s">
        <v>1671</v>
      </c>
      <c r="B173" s="196" t="s">
        <v>123</v>
      </c>
      <c r="C173" s="197" t="s">
        <v>1</v>
      </c>
      <c r="D173" s="52">
        <v>721</v>
      </c>
      <c r="E173" s="52"/>
      <c r="F173" s="251"/>
      <c r="G173" s="87">
        <f t="shared" si="9"/>
        <v>0</v>
      </c>
      <c r="H173" s="23"/>
      <c r="I173" s="23"/>
      <c r="J173" s="216"/>
      <c r="K173" s="216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  <c r="EU173" s="48"/>
      <c r="EV173" s="48"/>
      <c r="EW173" s="48"/>
      <c r="EX173" s="48"/>
      <c r="EY173" s="48"/>
      <c r="EZ173" s="4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8"/>
      <c r="FL173" s="48"/>
      <c r="FM173" s="48"/>
      <c r="FN173" s="48"/>
      <c r="FO173" s="48"/>
      <c r="FP173" s="48"/>
      <c r="FQ173" s="48"/>
      <c r="FR173" s="48"/>
      <c r="FS173" s="48"/>
      <c r="FT173" s="48"/>
      <c r="FU173" s="48"/>
      <c r="FV173" s="48"/>
      <c r="FW173" s="48"/>
      <c r="FX173" s="48"/>
      <c r="FY173" s="48"/>
      <c r="FZ173" s="48"/>
      <c r="GA173" s="48"/>
      <c r="GB173" s="48"/>
      <c r="GC173" s="48"/>
      <c r="GD173" s="48"/>
      <c r="GE173" s="48"/>
      <c r="GF173" s="48"/>
      <c r="GG173" s="48"/>
      <c r="GH173" s="48"/>
      <c r="GI173" s="48"/>
      <c r="GJ173" s="48"/>
      <c r="GK173" s="48"/>
      <c r="GL173" s="48"/>
      <c r="GM173" s="48"/>
      <c r="GN173" s="48"/>
      <c r="GO173" s="48"/>
      <c r="GP173" s="48"/>
      <c r="GQ173" s="48"/>
      <c r="GR173" s="48"/>
      <c r="GS173" s="48"/>
      <c r="GT173" s="48"/>
      <c r="GU173" s="48"/>
      <c r="GV173" s="48"/>
      <c r="GW173" s="48"/>
      <c r="GX173" s="48"/>
      <c r="GY173" s="48"/>
      <c r="GZ173" s="48"/>
      <c r="HA173" s="48"/>
      <c r="HB173" s="48"/>
      <c r="HC173" s="48"/>
      <c r="HD173" s="48"/>
      <c r="HE173" s="48"/>
      <c r="HF173" s="48"/>
      <c r="HG173" s="48"/>
      <c r="HH173" s="48"/>
      <c r="HI173" s="48"/>
      <c r="HJ173" s="48"/>
      <c r="HK173" s="48"/>
      <c r="HL173" s="48"/>
      <c r="HM173" s="48"/>
      <c r="HN173" s="48"/>
      <c r="HO173" s="48"/>
      <c r="HP173" s="48"/>
      <c r="HQ173" s="48"/>
      <c r="HR173" s="48"/>
      <c r="HS173" s="48"/>
      <c r="HT173" s="48"/>
      <c r="HU173" s="48"/>
      <c r="HV173" s="48"/>
      <c r="HW173" s="48"/>
      <c r="HX173" s="48"/>
      <c r="HY173" s="48"/>
      <c r="HZ173" s="48"/>
      <c r="IA173" s="48"/>
      <c r="IB173" s="48"/>
      <c r="IC173" s="48"/>
      <c r="ID173" s="48"/>
      <c r="IE173" s="48"/>
      <c r="IF173" s="48"/>
      <c r="IG173" s="48"/>
      <c r="IH173" s="48"/>
      <c r="II173" s="48"/>
      <c r="IJ173" s="48"/>
      <c r="IK173" s="48"/>
      <c r="IL173" s="48"/>
      <c r="IM173" s="48"/>
      <c r="IN173" s="48"/>
      <c r="IO173" s="48"/>
      <c r="IP173" s="48"/>
    </row>
    <row r="174" spans="1:250" s="49" customFormat="1" ht="21" customHeight="1" outlineLevel="1">
      <c r="A174" s="429" t="s">
        <v>1672</v>
      </c>
      <c r="B174" s="196" t="s">
        <v>124</v>
      </c>
      <c r="C174" s="197" t="s">
        <v>1</v>
      </c>
      <c r="D174" s="52">
        <v>7135</v>
      </c>
      <c r="E174" s="52"/>
      <c r="F174" s="251"/>
      <c r="G174" s="87">
        <f t="shared" si="9"/>
        <v>0</v>
      </c>
      <c r="H174" s="23"/>
      <c r="I174" s="23"/>
      <c r="J174" s="216"/>
      <c r="K174" s="216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48"/>
      <c r="EY174" s="48"/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  <c r="FT174" s="48"/>
      <c r="FU174" s="48"/>
      <c r="FV174" s="48"/>
      <c r="FW174" s="48"/>
      <c r="FX174" s="48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48"/>
      <c r="GP174" s="48"/>
      <c r="GQ174" s="48"/>
      <c r="GR174" s="48"/>
      <c r="GS174" s="48"/>
      <c r="GT174" s="48"/>
      <c r="GU174" s="48"/>
      <c r="GV174" s="48"/>
      <c r="GW174" s="48"/>
      <c r="GX174" s="48"/>
      <c r="GY174" s="48"/>
      <c r="GZ174" s="48"/>
      <c r="HA174" s="48"/>
      <c r="HB174" s="48"/>
      <c r="HC174" s="48"/>
      <c r="HD174" s="48"/>
      <c r="HE174" s="48"/>
      <c r="HF174" s="48"/>
      <c r="HG174" s="48"/>
      <c r="HH174" s="48"/>
      <c r="HI174" s="48"/>
      <c r="HJ174" s="48"/>
      <c r="HK174" s="48"/>
      <c r="HL174" s="48"/>
      <c r="HM174" s="48"/>
      <c r="HN174" s="48"/>
      <c r="HO174" s="48"/>
      <c r="HP174" s="48"/>
      <c r="HQ174" s="48"/>
      <c r="HR174" s="48"/>
      <c r="HS174" s="48"/>
      <c r="HT174" s="48"/>
      <c r="HU174" s="48"/>
      <c r="HV174" s="48"/>
      <c r="HW174" s="48"/>
      <c r="HX174" s="48"/>
      <c r="HY174" s="48"/>
      <c r="HZ174" s="48"/>
      <c r="IA174" s="48"/>
      <c r="IB174" s="48"/>
      <c r="IC174" s="48"/>
      <c r="ID174" s="48"/>
      <c r="IE174" s="48"/>
      <c r="IF174" s="48"/>
      <c r="IG174" s="48"/>
      <c r="IH174" s="48"/>
      <c r="II174" s="48"/>
      <c r="IJ174" s="48"/>
      <c r="IK174" s="48"/>
      <c r="IL174" s="48"/>
      <c r="IM174" s="48"/>
      <c r="IN174" s="48"/>
      <c r="IO174" s="48"/>
      <c r="IP174" s="48"/>
    </row>
    <row r="175" spans="1:250" s="49" customFormat="1" ht="21" customHeight="1" outlineLevel="1">
      <c r="A175" s="429" t="s">
        <v>1673</v>
      </c>
      <c r="B175" s="196" t="s">
        <v>356</v>
      </c>
      <c r="C175" s="197" t="s">
        <v>1</v>
      </c>
      <c r="D175" s="52">
        <v>72</v>
      </c>
      <c r="E175" s="52"/>
      <c r="F175" s="251"/>
      <c r="G175" s="87">
        <f t="shared" si="9"/>
        <v>0</v>
      </c>
      <c r="H175" s="23"/>
      <c r="I175" s="23"/>
      <c r="J175" s="216"/>
      <c r="K175" s="216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  <c r="EU175" s="48"/>
      <c r="EV175" s="48"/>
      <c r="EW175" s="48"/>
      <c r="EX175" s="48"/>
      <c r="EY175" s="48"/>
      <c r="EZ175" s="4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8"/>
      <c r="FL175" s="48"/>
      <c r="FM175" s="48"/>
      <c r="FN175" s="48"/>
      <c r="FO175" s="48"/>
      <c r="FP175" s="48"/>
      <c r="FQ175" s="48"/>
      <c r="FR175" s="48"/>
      <c r="FS175" s="48"/>
      <c r="FT175" s="48"/>
      <c r="FU175" s="48"/>
      <c r="FV175" s="48"/>
      <c r="FW175" s="48"/>
      <c r="FX175" s="48"/>
      <c r="FY175" s="48"/>
      <c r="FZ175" s="48"/>
      <c r="GA175" s="48"/>
      <c r="GB175" s="48"/>
      <c r="GC175" s="48"/>
      <c r="GD175" s="48"/>
      <c r="GE175" s="48"/>
      <c r="GF175" s="48"/>
      <c r="GG175" s="48"/>
      <c r="GH175" s="48"/>
      <c r="GI175" s="48"/>
      <c r="GJ175" s="48"/>
      <c r="GK175" s="48"/>
      <c r="GL175" s="48"/>
      <c r="GM175" s="48"/>
      <c r="GN175" s="48"/>
      <c r="GO175" s="48"/>
      <c r="GP175" s="48"/>
      <c r="GQ175" s="48"/>
      <c r="GR175" s="48"/>
      <c r="GS175" s="48"/>
      <c r="GT175" s="48"/>
      <c r="GU175" s="48"/>
      <c r="GV175" s="48"/>
      <c r="GW175" s="48"/>
      <c r="GX175" s="48"/>
      <c r="GY175" s="48"/>
      <c r="GZ175" s="48"/>
      <c r="HA175" s="48"/>
      <c r="HB175" s="48"/>
      <c r="HC175" s="48"/>
      <c r="HD175" s="48"/>
      <c r="HE175" s="48"/>
      <c r="HF175" s="48"/>
      <c r="HG175" s="48"/>
      <c r="HH175" s="48"/>
      <c r="HI175" s="48"/>
      <c r="HJ175" s="48"/>
      <c r="HK175" s="48"/>
      <c r="HL175" s="48"/>
      <c r="HM175" s="48"/>
      <c r="HN175" s="48"/>
      <c r="HO175" s="48"/>
      <c r="HP175" s="48"/>
      <c r="HQ175" s="48"/>
      <c r="HR175" s="48"/>
      <c r="HS175" s="48"/>
      <c r="HT175" s="48"/>
      <c r="HU175" s="48"/>
      <c r="HV175" s="48"/>
      <c r="HW175" s="48"/>
      <c r="HX175" s="48"/>
      <c r="HY175" s="48"/>
      <c r="HZ175" s="48"/>
      <c r="IA175" s="48"/>
      <c r="IB175" s="48"/>
      <c r="IC175" s="48"/>
      <c r="ID175" s="48"/>
      <c r="IE175" s="48"/>
      <c r="IF175" s="48"/>
      <c r="IG175" s="48"/>
      <c r="IH175" s="48"/>
      <c r="II175" s="48"/>
      <c r="IJ175" s="48"/>
      <c r="IK175" s="48"/>
      <c r="IL175" s="48"/>
      <c r="IM175" s="48"/>
      <c r="IN175" s="48"/>
      <c r="IO175" s="48"/>
      <c r="IP175" s="48"/>
    </row>
    <row r="176" spans="1:250" s="49" customFormat="1" ht="25.25" customHeight="1" outlineLevel="1">
      <c r="A176" s="429" t="s">
        <v>1674</v>
      </c>
      <c r="B176" s="444" t="s">
        <v>170</v>
      </c>
      <c r="C176" s="198" t="s">
        <v>1</v>
      </c>
      <c r="D176" s="54">
        <v>89</v>
      </c>
      <c r="E176" s="52"/>
      <c r="F176" s="53"/>
      <c r="G176" s="87">
        <f t="shared" si="9"/>
        <v>0</v>
      </c>
      <c r="H176" s="23"/>
      <c r="I176" s="23"/>
      <c r="J176" s="216"/>
      <c r="K176" s="216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8"/>
      <c r="FU176" s="48"/>
      <c r="FV176" s="48"/>
      <c r="FW176" s="48"/>
      <c r="FX176" s="48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48"/>
      <c r="GP176" s="48"/>
      <c r="GQ176" s="48"/>
      <c r="GR176" s="48"/>
      <c r="GS176" s="48"/>
      <c r="GT176" s="48"/>
      <c r="GU176" s="48"/>
      <c r="GV176" s="48"/>
      <c r="GW176" s="48"/>
      <c r="GX176" s="48"/>
      <c r="GY176" s="48"/>
      <c r="GZ176" s="48"/>
      <c r="HA176" s="48"/>
      <c r="HB176" s="48"/>
      <c r="HC176" s="48"/>
      <c r="HD176" s="48"/>
      <c r="HE176" s="48"/>
      <c r="HF176" s="48"/>
      <c r="HG176" s="48"/>
      <c r="HH176" s="48"/>
      <c r="HI176" s="48"/>
      <c r="HJ176" s="48"/>
      <c r="HK176" s="48"/>
      <c r="HL176" s="48"/>
      <c r="HM176" s="48"/>
      <c r="HN176" s="48"/>
      <c r="HO176" s="48"/>
      <c r="HP176" s="48"/>
      <c r="HQ176" s="48"/>
      <c r="HR176" s="48"/>
      <c r="HS176" s="48"/>
      <c r="HT176" s="48"/>
      <c r="HU176" s="48"/>
      <c r="HV176" s="48"/>
      <c r="HW176" s="48"/>
      <c r="HX176" s="48"/>
      <c r="HY176" s="48"/>
      <c r="HZ176" s="48"/>
      <c r="IA176" s="48"/>
      <c r="IB176" s="48"/>
      <c r="IC176" s="48"/>
      <c r="ID176" s="48"/>
      <c r="IE176" s="48"/>
      <c r="IF176" s="48"/>
      <c r="IG176" s="48"/>
      <c r="IH176" s="48"/>
      <c r="II176" s="48"/>
      <c r="IJ176" s="48"/>
      <c r="IK176" s="48"/>
      <c r="IL176" s="48"/>
      <c r="IM176" s="48"/>
      <c r="IN176" s="48"/>
      <c r="IO176" s="48"/>
      <c r="IP176" s="48"/>
    </row>
    <row r="177" spans="1:250" s="49" customFormat="1" ht="51.5" customHeight="1" outlineLevel="1">
      <c r="A177" s="429" t="s">
        <v>1675</v>
      </c>
      <c r="B177" s="444" t="s">
        <v>357</v>
      </c>
      <c r="C177" s="198" t="s">
        <v>1</v>
      </c>
      <c r="D177" s="54">
        <v>32</v>
      </c>
      <c r="E177" s="52"/>
      <c r="F177" s="53"/>
      <c r="G177" s="87">
        <f t="shared" si="9"/>
        <v>0</v>
      </c>
      <c r="H177" s="23"/>
      <c r="I177" s="23"/>
      <c r="J177" s="216"/>
      <c r="K177" s="216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  <c r="EP177" s="48"/>
      <c r="EQ177" s="48"/>
      <c r="ER177" s="48"/>
      <c r="ES177" s="48"/>
      <c r="ET177" s="48"/>
      <c r="EU177" s="48"/>
      <c r="EV177" s="48"/>
      <c r="EW177" s="48"/>
      <c r="EX177" s="48"/>
      <c r="EY177" s="48"/>
      <c r="EZ177" s="48"/>
      <c r="FA177" s="48"/>
      <c r="FB177" s="48"/>
      <c r="FC177" s="48"/>
      <c r="FD177" s="48"/>
      <c r="FE177" s="48"/>
      <c r="FF177" s="48"/>
      <c r="FG177" s="48"/>
      <c r="FH177" s="48"/>
      <c r="FI177" s="48"/>
      <c r="FJ177" s="48"/>
      <c r="FK177" s="48"/>
      <c r="FL177" s="48"/>
      <c r="FM177" s="48"/>
      <c r="FN177" s="48"/>
      <c r="FO177" s="48"/>
      <c r="FP177" s="48"/>
      <c r="FQ177" s="48"/>
      <c r="FR177" s="48"/>
      <c r="FS177" s="48"/>
      <c r="FT177" s="48"/>
      <c r="FU177" s="48"/>
      <c r="FV177" s="48"/>
      <c r="FW177" s="48"/>
      <c r="FX177" s="48"/>
      <c r="FY177" s="48"/>
      <c r="FZ177" s="48"/>
      <c r="GA177" s="48"/>
      <c r="GB177" s="48"/>
      <c r="GC177" s="48"/>
      <c r="GD177" s="48"/>
      <c r="GE177" s="48"/>
      <c r="GF177" s="48"/>
      <c r="GG177" s="48"/>
      <c r="GH177" s="48"/>
      <c r="GI177" s="48"/>
      <c r="GJ177" s="48"/>
      <c r="GK177" s="48"/>
      <c r="GL177" s="48"/>
      <c r="GM177" s="48"/>
      <c r="GN177" s="48"/>
      <c r="GO177" s="48"/>
      <c r="GP177" s="48"/>
      <c r="GQ177" s="48"/>
      <c r="GR177" s="48"/>
      <c r="GS177" s="48"/>
      <c r="GT177" s="48"/>
      <c r="GU177" s="48"/>
      <c r="GV177" s="48"/>
      <c r="GW177" s="48"/>
      <c r="GX177" s="48"/>
      <c r="GY177" s="48"/>
      <c r="GZ177" s="48"/>
      <c r="HA177" s="48"/>
      <c r="HB177" s="48"/>
      <c r="HC177" s="48"/>
      <c r="HD177" s="48"/>
      <c r="HE177" s="48"/>
      <c r="HF177" s="48"/>
      <c r="HG177" s="48"/>
      <c r="HH177" s="48"/>
      <c r="HI177" s="48"/>
      <c r="HJ177" s="48"/>
      <c r="HK177" s="48"/>
      <c r="HL177" s="48"/>
      <c r="HM177" s="48"/>
      <c r="HN177" s="48"/>
      <c r="HO177" s="48"/>
      <c r="HP177" s="48"/>
      <c r="HQ177" s="48"/>
      <c r="HR177" s="48"/>
      <c r="HS177" s="48"/>
      <c r="HT177" s="48"/>
      <c r="HU177" s="48"/>
      <c r="HV177" s="48"/>
      <c r="HW177" s="48"/>
      <c r="HX177" s="48"/>
      <c r="HY177" s="48"/>
      <c r="HZ177" s="48"/>
      <c r="IA177" s="48"/>
      <c r="IB177" s="48"/>
      <c r="IC177" s="48"/>
      <c r="ID177" s="48"/>
      <c r="IE177" s="48"/>
      <c r="IF177" s="48"/>
      <c r="IG177" s="48"/>
      <c r="IH177" s="48"/>
      <c r="II177" s="48"/>
      <c r="IJ177" s="48"/>
      <c r="IK177" s="48"/>
      <c r="IL177" s="48"/>
      <c r="IM177" s="48"/>
      <c r="IN177" s="48"/>
      <c r="IO177" s="48"/>
      <c r="IP177" s="48"/>
    </row>
    <row r="178" spans="1:250" s="49" customFormat="1" ht="50.5" customHeight="1" outlineLevel="1">
      <c r="A178" s="429" t="s">
        <v>1676</v>
      </c>
      <c r="B178" s="444" t="s">
        <v>358</v>
      </c>
      <c r="C178" s="198" t="s">
        <v>1</v>
      </c>
      <c r="D178" s="54">
        <v>11</v>
      </c>
      <c r="E178" s="52"/>
      <c r="F178" s="53"/>
      <c r="G178" s="87">
        <f t="shared" si="9"/>
        <v>0</v>
      </c>
      <c r="H178" s="23"/>
      <c r="I178" s="23"/>
      <c r="J178" s="216"/>
      <c r="K178" s="216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  <c r="EU178" s="48"/>
      <c r="EV178" s="48"/>
      <c r="EW178" s="48"/>
      <c r="EX178" s="48"/>
      <c r="EY178" s="48"/>
      <c r="EZ178" s="4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8"/>
      <c r="FL178" s="48"/>
      <c r="FM178" s="48"/>
      <c r="FN178" s="48"/>
      <c r="FO178" s="48"/>
      <c r="FP178" s="48"/>
      <c r="FQ178" s="48"/>
      <c r="FR178" s="48"/>
      <c r="FS178" s="48"/>
      <c r="FT178" s="48"/>
      <c r="FU178" s="48"/>
      <c r="FV178" s="48"/>
      <c r="FW178" s="48"/>
      <c r="FX178" s="48"/>
      <c r="FY178" s="48"/>
      <c r="FZ178" s="48"/>
      <c r="GA178" s="48"/>
      <c r="GB178" s="48"/>
      <c r="GC178" s="48"/>
      <c r="GD178" s="48"/>
      <c r="GE178" s="48"/>
      <c r="GF178" s="48"/>
      <c r="GG178" s="48"/>
      <c r="GH178" s="48"/>
      <c r="GI178" s="48"/>
      <c r="GJ178" s="48"/>
      <c r="GK178" s="48"/>
      <c r="GL178" s="48"/>
      <c r="GM178" s="48"/>
      <c r="GN178" s="48"/>
      <c r="GO178" s="48"/>
      <c r="GP178" s="48"/>
      <c r="GQ178" s="48"/>
      <c r="GR178" s="48"/>
      <c r="GS178" s="48"/>
      <c r="GT178" s="48"/>
      <c r="GU178" s="48"/>
      <c r="GV178" s="48"/>
      <c r="GW178" s="48"/>
      <c r="GX178" s="48"/>
      <c r="GY178" s="48"/>
      <c r="GZ178" s="48"/>
      <c r="HA178" s="48"/>
      <c r="HB178" s="48"/>
      <c r="HC178" s="48"/>
      <c r="HD178" s="48"/>
      <c r="HE178" s="48"/>
      <c r="HF178" s="48"/>
      <c r="HG178" s="48"/>
      <c r="HH178" s="48"/>
      <c r="HI178" s="48"/>
      <c r="HJ178" s="48"/>
      <c r="HK178" s="48"/>
      <c r="HL178" s="48"/>
      <c r="HM178" s="48"/>
      <c r="HN178" s="48"/>
      <c r="HO178" s="48"/>
      <c r="HP178" s="48"/>
      <c r="HQ178" s="48"/>
      <c r="HR178" s="48"/>
      <c r="HS178" s="48"/>
      <c r="HT178" s="48"/>
      <c r="HU178" s="48"/>
      <c r="HV178" s="48"/>
      <c r="HW178" s="48"/>
      <c r="HX178" s="48"/>
      <c r="HY178" s="48"/>
      <c r="HZ178" s="48"/>
      <c r="IA178" s="48"/>
      <c r="IB178" s="48"/>
      <c r="IC178" s="48"/>
      <c r="ID178" s="48"/>
      <c r="IE178" s="48"/>
      <c r="IF178" s="48"/>
      <c r="IG178" s="48"/>
      <c r="IH178" s="48"/>
      <c r="II178" s="48"/>
      <c r="IJ178" s="48"/>
      <c r="IK178" s="48"/>
      <c r="IL178" s="48"/>
      <c r="IM178" s="48"/>
      <c r="IN178" s="48"/>
      <c r="IO178" s="48"/>
      <c r="IP178" s="48"/>
    </row>
    <row r="179" spans="1:250" s="49" customFormat="1" ht="46.75" customHeight="1" outlineLevel="1">
      <c r="A179" s="429" t="s">
        <v>1677</v>
      </c>
      <c r="B179" s="444" t="s">
        <v>359</v>
      </c>
      <c r="C179" s="198" t="s">
        <v>1</v>
      </c>
      <c r="D179" s="54">
        <v>3</v>
      </c>
      <c r="E179" s="52"/>
      <c r="F179" s="53"/>
      <c r="G179" s="87">
        <f t="shared" si="9"/>
        <v>0</v>
      </c>
      <c r="H179" s="23"/>
      <c r="I179" s="23"/>
      <c r="J179" s="216"/>
      <c r="K179" s="216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48"/>
      <c r="EY179" s="48"/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  <c r="FT179" s="48"/>
      <c r="FU179" s="48"/>
      <c r="FV179" s="48"/>
      <c r="FW179" s="48"/>
      <c r="FX179" s="48"/>
      <c r="FY179" s="48"/>
      <c r="FZ179" s="48"/>
      <c r="GA179" s="48"/>
      <c r="GB179" s="48"/>
      <c r="GC179" s="48"/>
      <c r="GD179" s="48"/>
      <c r="GE179" s="48"/>
      <c r="GF179" s="48"/>
      <c r="GG179" s="48"/>
      <c r="GH179" s="48"/>
      <c r="GI179" s="48"/>
      <c r="GJ179" s="48"/>
      <c r="GK179" s="48"/>
      <c r="GL179" s="48"/>
      <c r="GM179" s="48"/>
      <c r="GN179" s="48"/>
      <c r="GO179" s="48"/>
      <c r="GP179" s="48"/>
      <c r="GQ179" s="48"/>
      <c r="GR179" s="48"/>
      <c r="GS179" s="48"/>
      <c r="GT179" s="48"/>
      <c r="GU179" s="48"/>
      <c r="GV179" s="48"/>
      <c r="GW179" s="48"/>
      <c r="GX179" s="48"/>
      <c r="GY179" s="48"/>
      <c r="GZ179" s="48"/>
      <c r="HA179" s="48"/>
      <c r="HB179" s="48"/>
      <c r="HC179" s="48"/>
      <c r="HD179" s="48"/>
      <c r="HE179" s="48"/>
      <c r="HF179" s="48"/>
      <c r="HG179" s="48"/>
      <c r="HH179" s="48"/>
      <c r="HI179" s="48"/>
      <c r="HJ179" s="48"/>
      <c r="HK179" s="48"/>
      <c r="HL179" s="48"/>
      <c r="HM179" s="48"/>
      <c r="HN179" s="48"/>
      <c r="HO179" s="48"/>
      <c r="HP179" s="48"/>
      <c r="HQ179" s="48"/>
      <c r="HR179" s="48"/>
      <c r="HS179" s="48"/>
      <c r="HT179" s="48"/>
      <c r="HU179" s="48"/>
      <c r="HV179" s="48"/>
      <c r="HW179" s="48"/>
      <c r="HX179" s="48"/>
      <c r="HY179" s="48"/>
      <c r="HZ179" s="48"/>
      <c r="IA179" s="48"/>
      <c r="IB179" s="48"/>
      <c r="IC179" s="48"/>
      <c r="ID179" s="48"/>
      <c r="IE179" s="48"/>
      <c r="IF179" s="48"/>
      <c r="IG179" s="48"/>
      <c r="IH179" s="48"/>
      <c r="II179" s="48"/>
      <c r="IJ179" s="48"/>
      <c r="IK179" s="48"/>
      <c r="IL179" s="48"/>
      <c r="IM179" s="48"/>
      <c r="IN179" s="48"/>
      <c r="IO179" s="48"/>
      <c r="IP179" s="48"/>
    </row>
    <row r="180" spans="1:250" s="49" customFormat="1" ht="25.25" customHeight="1" outlineLevel="1">
      <c r="A180" s="429" t="s">
        <v>1678</v>
      </c>
      <c r="B180" s="444" t="s">
        <v>171</v>
      </c>
      <c r="C180" s="198" t="s">
        <v>1</v>
      </c>
      <c r="D180" s="54">
        <v>77</v>
      </c>
      <c r="E180" s="52"/>
      <c r="F180" s="53"/>
      <c r="G180" s="87">
        <f t="shared" si="9"/>
        <v>0</v>
      </c>
      <c r="H180" s="23"/>
      <c r="I180" s="23"/>
      <c r="J180" s="216"/>
      <c r="K180" s="216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  <c r="FT180" s="48"/>
      <c r="FU180" s="48"/>
      <c r="FV180" s="48"/>
      <c r="FW180" s="48"/>
      <c r="FX180" s="48"/>
      <c r="FY180" s="48"/>
      <c r="FZ180" s="48"/>
      <c r="GA180" s="48"/>
      <c r="GB180" s="48"/>
      <c r="GC180" s="48"/>
      <c r="GD180" s="48"/>
      <c r="GE180" s="48"/>
      <c r="GF180" s="48"/>
      <c r="GG180" s="48"/>
      <c r="GH180" s="48"/>
      <c r="GI180" s="48"/>
      <c r="GJ180" s="48"/>
      <c r="GK180" s="48"/>
      <c r="GL180" s="48"/>
      <c r="GM180" s="48"/>
      <c r="GN180" s="48"/>
      <c r="GO180" s="48"/>
      <c r="GP180" s="48"/>
      <c r="GQ180" s="48"/>
      <c r="GR180" s="48"/>
      <c r="GS180" s="48"/>
      <c r="GT180" s="48"/>
      <c r="GU180" s="48"/>
      <c r="GV180" s="48"/>
      <c r="GW180" s="48"/>
      <c r="GX180" s="48"/>
      <c r="GY180" s="48"/>
      <c r="GZ180" s="48"/>
      <c r="HA180" s="48"/>
      <c r="HB180" s="48"/>
      <c r="HC180" s="48"/>
      <c r="HD180" s="48"/>
      <c r="HE180" s="48"/>
      <c r="HF180" s="48"/>
      <c r="HG180" s="48"/>
      <c r="HH180" s="48"/>
      <c r="HI180" s="48"/>
      <c r="HJ180" s="48"/>
      <c r="HK180" s="48"/>
      <c r="HL180" s="48"/>
      <c r="HM180" s="48"/>
      <c r="HN180" s="48"/>
      <c r="HO180" s="48"/>
      <c r="HP180" s="48"/>
      <c r="HQ180" s="48"/>
      <c r="HR180" s="48"/>
      <c r="HS180" s="48"/>
      <c r="HT180" s="48"/>
      <c r="HU180" s="48"/>
      <c r="HV180" s="48"/>
      <c r="HW180" s="48"/>
      <c r="HX180" s="48"/>
      <c r="HY180" s="48"/>
      <c r="HZ180" s="48"/>
      <c r="IA180" s="48"/>
      <c r="IB180" s="48"/>
      <c r="IC180" s="48"/>
      <c r="ID180" s="48"/>
      <c r="IE180" s="48"/>
      <c r="IF180" s="48"/>
      <c r="IG180" s="48"/>
      <c r="IH180" s="48"/>
      <c r="II180" s="48"/>
      <c r="IJ180" s="48"/>
      <c r="IK180" s="48"/>
      <c r="IL180" s="48"/>
      <c r="IM180" s="48"/>
      <c r="IN180" s="48"/>
      <c r="IO180" s="48"/>
      <c r="IP180" s="48"/>
    </row>
    <row r="181" spans="1:250" s="49" customFormat="1" ht="25.25" customHeight="1" outlineLevel="1">
      <c r="A181" s="429" t="s">
        <v>1679</v>
      </c>
      <c r="B181" s="444" t="s">
        <v>172</v>
      </c>
      <c r="C181" s="198" t="s">
        <v>1</v>
      </c>
      <c r="D181" s="54">
        <v>23</v>
      </c>
      <c r="E181" s="52"/>
      <c r="F181" s="53"/>
      <c r="G181" s="87">
        <f t="shared" si="9"/>
        <v>0</v>
      </c>
      <c r="H181" s="23"/>
      <c r="I181" s="23"/>
      <c r="J181" s="216"/>
      <c r="K181" s="216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  <c r="FT181" s="48"/>
      <c r="FU181" s="48"/>
      <c r="FV181" s="48"/>
      <c r="FW181" s="48"/>
      <c r="FX181" s="48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48"/>
      <c r="GP181" s="48"/>
      <c r="GQ181" s="48"/>
      <c r="GR181" s="48"/>
      <c r="GS181" s="48"/>
      <c r="GT181" s="48"/>
      <c r="GU181" s="48"/>
      <c r="GV181" s="48"/>
      <c r="GW181" s="48"/>
      <c r="GX181" s="48"/>
      <c r="GY181" s="48"/>
      <c r="GZ181" s="48"/>
      <c r="HA181" s="48"/>
      <c r="HB181" s="48"/>
      <c r="HC181" s="48"/>
      <c r="HD181" s="48"/>
      <c r="HE181" s="48"/>
      <c r="HF181" s="48"/>
      <c r="HG181" s="48"/>
      <c r="HH181" s="48"/>
      <c r="HI181" s="48"/>
      <c r="HJ181" s="48"/>
      <c r="HK181" s="48"/>
      <c r="HL181" s="48"/>
      <c r="HM181" s="48"/>
      <c r="HN181" s="48"/>
      <c r="HO181" s="48"/>
      <c r="HP181" s="48"/>
      <c r="HQ181" s="48"/>
      <c r="HR181" s="48"/>
      <c r="HS181" s="48"/>
      <c r="HT181" s="48"/>
      <c r="HU181" s="48"/>
      <c r="HV181" s="48"/>
      <c r="HW181" s="48"/>
      <c r="HX181" s="48"/>
      <c r="HY181" s="48"/>
      <c r="HZ181" s="48"/>
      <c r="IA181" s="48"/>
      <c r="IB181" s="48"/>
      <c r="IC181" s="48"/>
      <c r="ID181" s="48"/>
      <c r="IE181" s="48"/>
      <c r="IF181" s="48"/>
      <c r="IG181" s="48"/>
      <c r="IH181" s="48"/>
      <c r="II181" s="48"/>
      <c r="IJ181" s="48"/>
      <c r="IK181" s="48"/>
      <c r="IL181" s="48"/>
      <c r="IM181" s="48"/>
      <c r="IN181" s="48"/>
      <c r="IO181" s="48"/>
      <c r="IP181" s="48"/>
    </row>
    <row r="182" spans="1:250" s="49" customFormat="1" ht="25.25" customHeight="1" outlineLevel="1">
      <c r="A182" s="429" t="s">
        <v>1680</v>
      </c>
      <c r="B182" s="444" t="s">
        <v>173</v>
      </c>
      <c r="C182" s="198" t="s">
        <v>1</v>
      </c>
      <c r="D182" s="54">
        <v>10219</v>
      </c>
      <c r="E182" s="54"/>
      <c r="F182" s="251"/>
      <c r="G182" s="87">
        <f t="shared" si="9"/>
        <v>0</v>
      </c>
      <c r="H182" s="23"/>
      <c r="I182" s="23"/>
      <c r="J182" s="216"/>
      <c r="K182" s="216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  <c r="FT182" s="48"/>
      <c r="FU182" s="48"/>
      <c r="FV182" s="48"/>
      <c r="FW182" s="48"/>
      <c r="FX182" s="48"/>
      <c r="FY182" s="48"/>
      <c r="FZ182" s="48"/>
      <c r="GA182" s="48"/>
      <c r="GB182" s="48"/>
      <c r="GC182" s="48"/>
      <c r="GD182" s="48"/>
      <c r="GE182" s="48"/>
      <c r="GF182" s="48"/>
      <c r="GG182" s="48"/>
      <c r="GH182" s="48"/>
      <c r="GI182" s="48"/>
      <c r="GJ182" s="48"/>
      <c r="GK182" s="48"/>
      <c r="GL182" s="48"/>
      <c r="GM182" s="48"/>
      <c r="GN182" s="48"/>
      <c r="GO182" s="48"/>
      <c r="GP182" s="48"/>
      <c r="GQ182" s="48"/>
      <c r="GR182" s="48"/>
      <c r="GS182" s="48"/>
      <c r="GT182" s="48"/>
      <c r="GU182" s="48"/>
      <c r="GV182" s="48"/>
      <c r="GW182" s="48"/>
      <c r="GX182" s="48"/>
      <c r="GY182" s="48"/>
      <c r="GZ182" s="48"/>
      <c r="HA182" s="48"/>
      <c r="HB182" s="48"/>
      <c r="HC182" s="48"/>
      <c r="HD182" s="48"/>
      <c r="HE182" s="48"/>
      <c r="HF182" s="48"/>
      <c r="HG182" s="48"/>
      <c r="HH182" s="48"/>
      <c r="HI182" s="48"/>
      <c r="HJ182" s="48"/>
      <c r="HK182" s="48"/>
      <c r="HL182" s="48"/>
      <c r="HM182" s="48"/>
      <c r="HN182" s="48"/>
      <c r="HO182" s="48"/>
      <c r="HP182" s="48"/>
      <c r="HQ182" s="48"/>
      <c r="HR182" s="48"/>
      <c r="HS182" s="48"/>
      <c r="HT182" s="48"/>
      <c r="HU182" s="48"/>
      <c r="HV182" s="48"/>
      <c r="HW182" s="48"/>
      <c r="HX182" s="48"/>
      <c r="HY182" s="48"/>
      <c r="HZ182" s="48"/>
      <c r="IA182" s="48"/>
      <c r="IB182" s="48"/>
      <c r="IC182" s="48"/>
      <c r="ID182" s="48"/>
      <c r="IE182" s="48"/>
      <c r="IF182" s="48"/>
      <c r="IG182" s="48"/>
      <c r="IH182" s="48"/>
      <c r="II182" s="48"/>
      <c r="IJ182" s="48"/>
      <c r="IK182" s="48"/>
      <c r="IL182" s="48"/>
      <c r="IM182" s="48"/>
      <c r="IN182" s="48"/>
      <c r="IO182" s="48"/>
      <c r="IP182" s="48"/>
    </row>
    <row r="183" spans="1:250" s="49" customFormat="1" ht="25.25" customHeight="1" outlineLevel="1">
      <c r="A183" s="429" t="s">
        <v>1681</v>
      </c>
      <c r="B183" s="444" t="s">
        <v>174</v>
      </c>
      <c r="C183" s="198" t="s">
        <v>1</v>
      </c>
      <c r="D183" s="54">
        <v>23</v>
      </c>
      <c r="E183" s="52"/>
      <c r="F183" s="53"/>
      <c r="G183" s="87">
        <f t="shared" si="9"/>
        <v>0</v>
      </c>
      <c r="H183" s="23"/>
      <c r="I183" s="23"/>
      <c r="J183" s="216"/>
      <c r="K183" s="216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  <c r="FT183" s="48"/>
      <c r="FU183" s="48"/>
      <c r="FV183" s="48"/>
      <c r="FW183" s="48"/>
      <c r="FX183" s="48"/>
      <c r="FY183" s="48"/>
      <c r="FZ183" s="48"/>
      <c r="GA183" s="48"/>
      <c r="GB183" s="48"/>
      <c r="GC183" s="48"/>
      <c r="GD183" s="48"/>
      <c r="GE183" s="48"/>
      <c r="GF183" s="48"/>
      <c r="GG183" s="48"/>
      <c r="GH183" s="48"/>
      <c r="GI183" s="48"/>
      <c r="GJ183" s="48"/>
      <c r="GK183" s="48"/>
      <c r="GL183" s="48"/>
      <c r="GM183" s="48"/>
      <c r="GN183" s="48"/>
      <c r="GO183" s="48"/>
      <c r="GP183" s="48"/>
      <c r="GQ183" s="48"/>
      <c r="GR183" s="48"/>
      <c r="GS183" s="48"/>
      <c r="GT183" s="48"/>
      <c r="GU183" s="48"/>
      <c r="GV183" s="48"/>
      <c r="GW183" s="48"/>
      <c r="GX183" s="48"/>
      <c r="GY183" s="48"/>
      <c r="GZ183" s="48"/>
      <c r="HA183" s="48"/>
      <c r="HB183" s="48"/>
      <c r="HC183" s="48"/>
      <c r="HD183" s="48"/>
      <c r="HE183" s="48"/>
      <c r="HF183" s="48"/>
      <c r="HG183" s="48"/>
      <c r="HH183" s="48"/>
      <c r="HI183" s="48"/>
      <c r="HJ183" s="48"/>
      <c r="HK183" s="48"/>
      <c r="HL183" s="48"/>
      <c r="HM183" s="48"/>
      <c r="HN183" s="48"/>
      <c r="HO183" s="48"/>
      <c r="HP183" s="48"/>
      <c r="HQ183" s="48"/>
      <c r="HR183" s="48"/>
      <c r="HS183" s="48"/>
      <c r="HT183" s="48"/>
      <c r="HU183" s="48"/>
      <c r="HV183" s="48"/>
      <c r="HW183" s="48"/>
      <c r="HX183" s="48"/>
      <c r="HY183" s="48"/>
      <c r="HZ183" s="48"/>
      <c r="IA183" s="48"/>
      <c r="IB183" s="48"/>
      <c r="IC183" s="48"/>
      <c r="ID183" s="48"/>
      <c r="IE183" s="48"/>
      <c r="IF183" s="48"/>
      <c r="IG183" s="48"/>
      <c r="IH183" s="48"/>
      <c r="II183" s="48"/>
      <c r="IJ183" s="48"/>
      <c r="IK183" s="48"/>
      <c r="IL183" s="48"/>
      <c r="IM183" s="48"/>
      <c r="IN183" s="48"/>
      <c r="IO183" s="48"/>
      <c r="IP183" s="48"/>
    </row>
    <row r="184" spans="1:250" ht="25.25" customHeight="1" outlineLevel="1">
      <c r="A184" s="429" t="s">
        <v>1682</v>
      </c>
      <c r="B184" s="196" t="s">
        <v>97</v>
      </c>
      <c r="C184" s="70"/>
      <c r="D184" s="52"/>
      <c r="E184" s="52"/>
      <c r="F184" s="53"/>
      <c r="G184" s="87">
        <f t="shared" si="9"/>
        <v>0</v>
      </c>
      <c r="H184" s="23"/>
      <c r="I184" s="23"/>
      <c r="J184" s="213"/>
      <c r="K184" s="213"/>
    </row>
    <row r="185" spans="1:250" ht="32.75" customHeight="1">
      <c r="A185" s="432" t="s">
        <v>534</v>
      </c>
      <c r="B185" s="284" t="s">
        <v>521</v>
      </c>
      <c r="C185" s="252"/>
      <c r="D185" s="253"/>
      <c r="E185" s="253"/>
      <c r="F185" s="302"/>
      <c r="G185" s="223"/>
      <c r="H185" s="223">
        <f>SUM(G186:G197)</f>
        <v>0</v>
      </c>
      <c r="I185" s="223"/>
      <c r="J185" s="213"/>
      <c r="K185" s="213"/>
    </row>
    <row r="186" spans="1:250" s="46" customFormat="1" ht="27.5" customHeight="1" outlineLevel="1">
      <c r="A186" s="429" t="s">
        <v>1683</v>
      </c>
      <c r="B186" s="445" t="s">
        <v>407</v>
      </c>
      <c r="C186" s="197" t="s">
        <v>1</v>
      </c>
      <c r="D186" s="52">
        <v>6250</v>
      </c>
      <c r="E186" s="52"/>
      <c r="F186" s="239"/>
      <c r="G186" s="87">
        <f>E186*F186</f>
        <v>0</v>
      </c>
      <c r="H186" s="229"/>
      <c r="I186" s="229"/>
      <c r="J186" s="220"/>
      <c r="K186" s="220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45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  <c r="EC186" s="45"/>
      <c r="ED186" s="45"/>
      <c r="EE186" s="45"/>
      <c r="EF186" s="45"/>
      <c r="EG186" s="45"/>
      <c r="EH186" s="45"/>
      <c r="EI186" s="45"/>
      <c r="EJ186" s="45"/>
      <c r="EK186" s="45"/>
      <c r="EL186" s="45"/>
      <c r="EM186" s="45"/>
      <c r="EN186" s="45"/>
      <c r="EO186" s="45"/>
      <c r="EP186" s="45"/>
      <c r="EQ186" s="45"/>
      <c r="ER186" s="45"/>
      <c r="ES186" s="45"/>
      <c r="ET186" s="45"/>
      <c r="EU186" s="45"/>
      <c r="EV186" s="45"/>
      <c r="EW186" s="45"/>
      <c r="EX186" s="45"/>
      <c r="EY186" s="45"/>
      <c r="EZ186" s="45"/>
      <c r="FA186" s="45"/>
      <c r="FB186" s="45"/>
      <c r="FC186" s="45"/>
      <c r="FD186" s="45"/>
      <c r="FE186" s="45"/>
      <c r="FF186" s="45"/>
      <c r="FG186" s="45"/>
      <c r="FH186" s="45"/>
      <c r="FI186" s="45"/>
      <c r="FJ186" s="45"/>
      <c r="FK186" s="45"/>
      <c r="FL186" s="45"/>
      <c r="FM186" s="45"/>
      <c r="FN186" s="45"/>
      <c r="FO186" s="45"/>
      <c r="FP186" s="45"/>
      <c r="FQ186" s="45"/>
      <c r="FR186" s="45"/>
      <c r="FS186" s="45"/>
      <c r="FT186" s="45"/>
      <c r="FU186" s="45"/>
      <c r="FV186" s="45"/>
      <c r="FW186" s="45"/>
      <c r="FX186" s="45"/>
      <c r="FY186" s="45"/>
      <c r="FZ186" s="45"/>
      <c r="GA186" s="45"/>
      <c r="GB186" s="45"/>
      <c r="GC186" s="45"/>
      <c r="GD186" s="45"/>
      <c r="GE186" s="45"/>
      <c r="GF186" s="45"/>
      <c r="GG186" s="45"/>
      <c r="GH186" s="45"/>
      <c r="GI186" s="45"/>
      <c r="GJ186" s="45"/>
      <c r="GK186" s="45"/>
      <c r="GL186" s="45"/>
      <c r="GM186" s="45"/>
      <c r="GN186" s="45"/>
      <c r="GO186" s="45"/>
      <c r="GP186" s="45"/>
      <c r="GQ186" s="45"/>
      <c r="GR186" s="45"/>
      <c r="GS186" s="45"/>
      <c r="GT186" s="45"/>
      <c r="GU186" s="45"/>
      <c r="GV186" s="45"/>
      <c r="GW186" s="45"/>
      <c r="GX186" s="45"/>
      <c r="GY186" s="45"/>
      <c r="GZ186" s="45"/>
      <c r="HA186" s="45"/>
      <c r="HB186" s="45"/>
      <c r="HC186" s="45"/>
      <c r="HD186" s="45"/>
      <c r="HE186" s="45"/>
      <c r="HF186" s="45"/>
      <c r="HG186" s="45"/>
      <c r="HH186" s="45"/>
      <c r="HI186" s="45"/>
      <c r="HJ186" s="45"/>
      <c r="HK186" s="45"/>
      <c r="HL186" s="45"/>
      <c r="HM186" s="45"/>
      <c r="HN186" s="45"/>
      <c r="HO186" s="45"/>
      <c r="HP186" s="45"/>
      <c r="HQ186" s="45"/>
      <c r="HR186" s="45"/>
      <c r="HS186" s="45"/>
      <c r="HT186" s="45"/>
      <c r="HU186" s="45"/>
      <c r="HV186" s="45"/>
      <c r="HW186" s="45"/>
      <c r="HX186" s="45"/>
      <c r="HY186" s="45"/>
      <c r="HZ186" s="45"/>
      <c r="IA186" s="45"/>
      <c r="IB186" s="45"/>
      <c r="IC186" s="45"/>
      <c r="ID186" s="45"/>
      <c r="IE186" s="45"/>
      <c r="IF186" s="45"/>
      <c r="IG186" s="45"/>
      <c r="IH186" s="45"/>
      <c r="II186" s="45"/>
      <c r="IJ186" s="45"/>
      <c r="IK186" s="45"/>
      <c r="IL186" s="45"/>
      <c r="IM186" s="45"/>
      <c r="IN186" s="45"/>
      <c r="IO186" s="45"/>
      <c r="IP186" s="45"/>
    </row>
    <row r="187" spans="1:250" s="46" customFormat="1" ht="27.5" customHeight="1" outlineLevel="1">
      <c r="A187" s="429" t="s">
        <v>1684</v>
      </c>
      <c r="B187" s="445" t="s">
        <v>360</v>
      </c>
      <c r="C187" s="197" t="s">
        <v>1</v>
      </c>
      <c r="D187" s="52">
        <v>1562</v>
      </c>
      <c r="E187" s="52"/>
      <c r="F187" s="238"/>
      <c r="G187" s="87">
        <f t="shared" ref="G187:G197" si="10">E187*F187</f>
        <v>0</v>
      </c>
      <c r="H187" s="75"/>
      <c r="I187" s="75"/>
      <c r="J187" s="220"/>
      <c r="K187" s="220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  <c r="BZ187" s="45"/>
      <c r="CA187" s="45"/>
      <c r="CB187" s="45"/>
      <c r="CC187" s="45"/>
      <c r="CD187" s="45"/>
      <c r="CE187" s="45"/>
      <c r="CF187" s="45"/>
      <c r="CG187" s="45"/>
      <c r="CH187" s="45"/>
      <c r="CI187" s="45"/>
      <c r="CJ187" s="45"/>
      <c r="CK187" s="45"/>
      <c r="CL187" s="45"/>
      <c r="CM187" s="45"/>
      <c r="CN187" s="45"/>
      <c r="CO187" s="45"/>
      <c r="CP187" s="45"/>
      <c r="CQ187" s="45"/>
      <c r="CR187" s="45"/>
      <c r="CS187" s="45"/>
      <c r="CT187" s="45"/>
      <c r="CU187" s="45"/>
      <c r="CV187" s="45"/>
      <c r="CW187" s="45"/>
      <c r="CX187" s="45"/>
      <c r="CY187" s="45"/>
      <c r="CZ187" s="45"/>
      <c r="DA187" s="45"/>
      <c r="DB187" s="45"/>
      <c r="DC187" s="45"/>
      <c r="DD187" s="45"/>
      <c r="DE187" s="45"/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45"/>
      <c r="DX187" s="45"/>
      <c r="DY187" s="45"/>
      <c r="DZ187" s="45"/>
      <c r="EA187" s="45"/>
      <c r="EB187" s="45"/>
      <c r="EC187" s="45"/>
      <c r="ED187" s="45"/>
      <c r="EE187" s="45"/>
      <c r="EF187" s="45"/>
      <c r="EG187" s="45"/>
      <c r="EH187" s="45"/>
      <c r="EI187" s="45"/>
      <c r="EJ187" s="45"/>
      <c r="EK187" s="45"/>
      <c r="EL187" s="45"/>
      <c r="EM187" s="45"/>
      <c r="EN187" s="45"/>
      <c r="EO187" s="45"/>
      <c r="EP187" s="45"/>
      <c r="EQ187" s="45"/>
      <c r="ER187" s="45"/>
      <c r="ES187" s="45"/>
      <c r="ET187" s="45"/>
      <c r="EU187" s="45"/>
      <c r="EV187" s="45"/>
      <c r="EW187" s="45"/>
      <c r="EX187" s="45"/>
      <c r="EY187" s="45"/>
      <c r="EZ187" s="45"/>
      <c r="FA187" s="45"/>
      <c r="FB187" s="45"/>
      <c r="FC187" s="45"/>
      <c r="FD187" s="45"/>
      <c r="FE187" s="45"/>
      <c r="FF187" s="45"/>
      <c r="FG187" s="45"/>
      <c r="FH187" s="45"/>
      <c r="FI187" s="45"/>
      <c r="FJ187" s="45"/>
      <c r="FK187" s="45"/>
      <c r="FL187" s="45"/>
      <c r="FM187" s="45"/>
      <c r="FN187" s="45"/>
      <c r="FO187" s="45"/>
      <c r="FP187" s="45"/>
      <c r="FQ187" s="45"/>
      <c r="FR187" s="45"/>
      <c r="FS187" s="45"/>
      <c r="FT187" s="45"/>
      <c r="FU187" s="45"/>
      <c r="FV187" s="45"/>
      <c r="FW187" s="45"/>
      <c r="FX187" s="45"/>
      <c r="FY187" s="45"/>
      <c r="FZ187" s="45"/>
      <c r="GA187" s="45"/>
      <c r="GB187" s="45"/>
      <c r="GC187" s="45"/>
      <c r="GD187" s="45"/>
      <c r="GE187" s="45"/>
      <c r="GF187" s="45"/>
      <c r="GG187" s="45"/>
      <c r="GH187" s="45"/>
      <c r="GI187" s="45"/>
      <c r="GJ187" s="45"/>
      <c r="GK187" s="45"/>
      <c r="GL187" s="45"/>
      <c r="GM187" s="45"/>
      <c r="GN187" s="45"/>
      <c r="GO187" s="45"/>
      <c r="GP187" s="45"/>
      <c r="GQ187" s="45"/>
      <c r="GR187" s="45"/>
      <c r="GS187" s="45"/>
      <c r="GT187" s="45"/>
      <c r="GU187" s="45"/>
      <c r="GV187" s="45"/>
      <c r="GW187" s="45"/>
      <c r="GX187" s="45"/>
      <c r="GY187" s="45"/>
      <c r="GZ187" s="45"/>
      <c r="HA187" s="45"/>
      <c r="HB187" s="45"/>
      <c r="HC187" s="45"/>
      <c r="HD187" s="45"/>
      <c r="HE187" s="45"/>
      <c r="HF187" s="45"/>
      <c r="HG187" s="45"/>
      <c r="HH187" s="45"/>
      <c r="HI187" s="45"/>
      <c r="HJ187" s="45"/>
      <c r="HK187" s="45"/>
      <c r="HL187" s="45"/>
      <c r="HM187" s="45"/>
      <c r="HN187" s="45"/>
      <c r="HO187" s="45"/>
      <c r="HP187" s="45"/>
      <c r="HQ187" s="45"/>
      <c r="HR187" s="45"/>
      <c r="HS187" s="45"/>
      <c r="HT187" s="45"/>
      <c r="HU187" s="45"/>
      <c r="HV187" s="45"/>
      <c r="HW187" s="45"/>
      <c r="HX187" s="45"/>
      <c r="HY187" s="45"/>
      <c r="HZ187" s="45"/>
      <c r="IA187" s="45"/>
      <c r="IB187" s="45"/>
      <c r="IC187" s="45"/>
      <c r="ID187" s="45"/>
      <c r="IE187" s="45"/>
      <c r="IF187" s="45"/>
      <c r="IG187" s="45"/>
      <c r="IH187" s="45"/>
      <c r="II187" s="45"/>
      <c r="IJ187" s="45"/>
      <c r="IK187" s="45"/>
      <c r="IL187" s="45"/>
      <c r="IM187" s="45"/>
      <c r="IN187" s="45"/>
      <c r="IO187" s="45"/>
      <c r="IP187" s="45"/>
    </row>
    <row r="188" spans="1:250" ht="21" customHeight="1" outlineLevel="1">
      <c r="A188" s="429" t="s">
        <v>1685</v>
      </c>
      <c r="B188" s="196" t="s">
        <v>48</v>
      </c>
      <c r="C188" s="197" t="s">
        <v>15</v>
      </c>
      <c r="D188" s="52">
        <v>678</v>
      </c>
      <c r="E188" s="52"/>
      <c r="F188" s="239"/>
      <c r="G188" s="87">
        <f t="shared" si="10"/>
        <v>0</v>
      </c>
      <c r="H188" s="129"/>
      <c r="I188" s="129"/>
      <c r="J188" s="213"/>
      <c r="K188" s="213"/>
    </row>
    <row r="189" spans="1:250" ht="21" customHeight="1" outlineLevel="1">
      <c r="A189" s="429" t="s">
        <v>1686</v>
      </c>
      <c r="B189" s="199" t="s">
        <v>49</v>
      </c>
      <c r="C189" s="88" t="s">
        <v>15</v>
      </c>
      <c r="D189" s="50">
        <v>1413</v>
      </c>
      <c r="E189" s="50"/>
      <c r="F189" s="239"/>
      <c r="G189" s="87">
        <f t="shared" si="10"/>
        <v>0</v>
      </c>
      <c r="H189" s="23"/>
      <c r="I189" s="23"/>
      <c r="J189" s="213"/>
      <c r="K189" s="213"/>
    </row>
    <row r="190" spans="1:250" ht="21" customHeight="1" outlineLevel="1">
      <c r="A190" s="429" t="s">
        <v>1687</v>
      </c>
      <c r="B190" s="199" t="s">
        <v>50</v>
      </c>
      <c r="C190" s="88" t="s">
        <v>15</v>
      </c>
      <c r="D190" s="50">
        <v>134</v>
      </c>
      <c r="E190" s="50"/>
      <c r="F190" s="239"/>
      <c r="G190" s="87">
        <f t="shared" si="10"/>
        <v>0</v>
      </c>
      <c r="H190" s="23"/>
      <c r="I190" s="23"/>
      <c r="J190" s="213"/>
      <c r="K190" s="213"/>
    </row>
    <row r="191" spans="1:250" ht="21" customHeight="1" outlineLevel="1">
      <c r="A191" s="429" t="s">
        <v>1688</v>
      </c>
      <c r="B191" s="199" t="s">
        <v>51</v>
      </c>
      <c r="C191" s="88" t="s">
        <v>15</v>
      </c>
      <c r="D191" s="50">
        <v>821</v>
      </c>
      <c r="E191" s="50"/>
      <c r="F191" s="239"/>
      <c r="G191" s="87">
        <f t="shared" si="10"/>
        <v>0</v>
      </c>
      <c r="H191" s="23"/>
      <c r="I191" s="23"/>
      <c r="J191" s="213"/>
      <c r="K191" s="213"/>
    </row>
    <row r="192" spans="1:250" ht="21" customHeight="1" outlineLevel="1">
      <c r="A192" s="429" t="s">
        <v>1689</v>
      </c>
      <c r="B192" s="199" t="s">
        <v>10</v>
      </c>
      <c r="C192" s="88" t="s">
        <v>15</v>
      </c>
      <c r="D192" s="50">
        <v>344</v>
      </c>
      <c r="E192" s="50"/>
      <c r="F192" s="239"/>
      <c r="G192" s="87">
        <f t="shared" si="10"/>
        <v>0</v>
      </c>
      <c r="H192" s="23"/>
      <c r="I192" s="23"/>
      <c r="J192" s="213"/>
      <c r="K192" s="213"/>
    </row>
    <row r="193" spans="1:250" s="9" customFormat="1" ht="21" customHeight="1" outlineLevel="1">
      <c r="A193" s="429" t="s">
        <v>1690</v>
      </c>
      <c r="B193" s="199" t="s">
        <v>118</v>
      </c>
      <c r="C193" s="88" t="s">
        <v>15</v>
      </c>
      <c r="D193" s="50">
        <v>37</v>
      </c>
      <c r="E193" s="50"/>
      <c r="F193" s="301"/>
      <c r="G193" s="87">
        <f t="shared" si="10"/>
        <v>0</v>
      </c>
      <c r="H193" s="23"/>
      <c r="I193" s="23"/>
      <c r="J193" s="215"/>
      <c r="K193" s="215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  <c r="GA193" s="8"/>
      <c r="GB193" s="8"/>
      <c r="GC193" s="8"/>
      <c r="GD193" s="8"/>
      <c r="GE193" s="8"/>
      <c r="GF193" s="8"/>
      <c r="GG193" s="8"/>
      <c r="GH193" s="8"/>
      <c r="GI193" s="8"/>
      <c r="GJ193" s="8"/>
      <c r="GK193" s="8"/>
      <c r="GL193" s="8"/>
      <c r="GM193" s="8"/>
      <c r="GN193" s="8"/>
      <c r="GO193" s="8"/>
      <c r="GP193" s="8"/>
      <c r="GQ193" s="8"/>
      <c r="GR193" s="8"/>
      <c r="GS193" s="8"/>
      <c r="GT193" s="8"/>
      <c r="GU193" s="8"/>
      <c r="GV193" s="8"/>
      <c r="GW193" s="8"/>
      <c r="GX193" s="8"/>
      <c r="GY193" s="8"/>
      <c r="GZ193" s="8"/>
      <c r="HA193" s="8"/>
      <c r="HB193" s="8"/>
      <c r="HC193" s="8"/>
      <c r="HD193" s="8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  <c r="HX193" s="8"/>
      <c r="HY193" s="8"/>
      <c r="HZ193" s="8"/>
      <c r="IA193" s="8"/>
      <c r="IB193" s="8"/>
      <c r="IC193" s="8"/>
      <c r="ID193" s="8"/>
      <c r="IE193" s="8"/>
      <c r="IF193" s="8"/>
      <c r="IG193" s="8"/>
      <c r="IH193" s="8"/>
      <c r="II193" s="8"/>
      <c r="IJ193" s="8"/>
      <c r="IK193" s="8"/>
      <c r="IL193" s="8"/>
      <c r="IM193" s="8"/>
      <c r="IN193" s="8"/>
      <c r="IO193" s="8"/>
      <c r="IP193" s="8"/>
    </row>
    <row r="194" spans="1:250" ht="21" customHeight="1" outlineLevel="1">
      <c r="A194" s="429" t="s">
        <v>1691</v>
      </c>
      <c r="B194" s="199" t="s">
        <v>102</v>
      </c>
      <c r="C194" s="88" t="s">
        <v>1</v>
      </c>
      <c r="D194" s="50">
        <v>80</v>
      </c>
      <c r="E194" s="50"/>
      <c r="F194" s="239"/>
      <c r="G194" s="87">
        <f t="shared" si="10"/>
        <v>0</v>
      </c>
      <c r="H194" s="23"/>
      <c r="I194" s="23"/>
      <c r="J194" s="213"/>
      <c r="K194" s="213"/>
    </row>
    <row r="195" spans="1:250" ht="25.25" customHeight="1" outlineLevel="1">
      <c r="A195" s="429" t="s">
        <v>1692</v>
      </c>
      <c r="B195" s="199" t="s">
        <v>361</v>
      </c>
      <c r="C195" s="256" t="s">
        <v>1</v>
      </c>
      <c r="D195" s="50">
        <v>153</v>
      </c>
      <c r="E195" s="50"/>
      <c r="F195" s="238"/>
      <c r="G195" s="87">
        <f t="shared" si="10"/>
        <v>0</v>
      </c>
      <c r="H195" s="23"/>
      <c r="I195" s="23"/>
      <c r="J195" s="213"/>
      <c r="K195" s="213"/>
    </row>
    <row r="196" spans="1:250" ht="25.25" customHeight="1" outlineLevel="1">
      <c r="A196" s="429" t="s">
        <v>1693</v>
      </c>
      <c r="B196" s="199" t="s">
        <v>175</v>
      </c>
      <c r="C196" s="256" t="s">
        <v>15</v>
      </c>
      <c r="D196" s="50">
        <v>52</v>
      </c>
      <c r="E196" s="50"/>
      <c r="F196" s="238"/>
      <c r="G196" s="87">
        <f t="shared" si="10"/>
        <v>0</v>
      </c>
      <c r="H196" s="23"/>
      <c r="I196" s="23"/>
      <c r="J196" s="213"/>
      <c r="K196" s="213"/>
    </row>
    <row r="197" spans="1:250" ht="25.25" customHeight="1" outlineLevel="1">
      <c r="A197" s="429" t="s">
        <v>1694</v>
      </c>
      <c r="B197" s="199" t="s">
        <v>97</v>
      </c>
      <c r="C197" s="256" t="s">
        <v>20</v>
      </c>
      <c r="D197" s="50">
        <v>1</v>
      </c>
      <c r="E197" s="50"/>
      <c r="F197" s="238"/>
      <c r="G197" s="87">
        <f t="shared" si="10"/>
        <v>0</v>
      </c>
      <c r="H197" s="23"/>
      <c r="I197" s="23"/>
      <c r="J197" s="213"/>
      <c r="K197" s="213"/>
    </row>
    <row r="198" spans="1:250" ht="32.75" customHeight="1">
      <c r="A198" s="432" t="s">
        <v>535</v>
      </c>
      <c r="B198" s="283" t="s">
        <v>522</v>
      </c>
      <c r="C198" s="252"/>
      <c r="D198" s="253"/>
      <c r="E198" s="253"/>
      <c r="F198" s="245"/>
      <c r="G198" s="223"/>
      <c r="H198" s="223">
        <f>SUM(G198:G225)</f>
        <v>0</v>
      </c>
      <c r="I198" s="223"/>
      <c r="J198" s="213"/>
      <c r="K198" s="213"/>
    </row>
    <row r="199" spans="1:250" ht="21" customHeight="1" outlineLevel="1">
      <c r="A199" s="431" t="s">
        <v>1695</v>
      </c>
      <c r="B199" s="199" t="s">
        <v>137</v>
      </c>
      <c r="C199" s="88" t="s">
        <v>19</v>
      </c>
      <c r="D199" s="50">
        <v>16</v>
      </c>
      <c r="E199" s="50"/>
      <c r="F199" s="239"/>
      <c r="G199" s="87">
        <f>E199*F199</f>
        <v>0</v>
      </c>
      <c r="H199" s="25"/>
      <c r="I199" s="25"/>
      <c r="J199" s="213"/>
      <c r="K199" s="213"/>
    </row>
    <row r="200" spans="1:250" ht="21" customHeight="1" outlineLevel="1">
      <c r="A200" s="431" t="s">
        <v>1696</v>
      </c>
      <c r="B200" s="199" t="s">
        <v>100</v>
      </c>
      <c r="C200" s="88" t="s">
        <v>19</v>
      </c>
      <c r="D200" s="50">
        <v>3</v>
      </c>
      <c r="E200" s="50"/>
      <c r="F200" s="239"/>
      <c r="G200" s="87">
        <f t="shared" ref="G200:G225" si="11">E200*F200</f>
        <v>0</v>
      </c>
      <c r="H200" s="75"/>
      <c r="I200" s="75"/>
      <c r="J200" s="213"/>
      <c r="K200" s="213"/>
    </row>
    <row r="201" spans="1:250" ht="21" customHeight="1" outlineLevel="1">
      <c r="A201" s="431" t="s">
        <v>1697</v>
      </c>
      <c r="B201" s="199" t="s">
        <v>101</v>
      </c>
      <c r="C201" s="88" t="s">
        <v>19</v>
      </c>
      <c r="D201" s="50">
        <v>3</v>
      </c>
      <c r="E201" s="50"/>
      <c r="F201" s="239"/>
      <c r="G201" s="87">
        <f t="shared" si="11"/>
        <v>0</v>
      </c>
      <c r="H201" s="75"/>
      <c r="I201" s="75"/>
      <c r="J201" s="213"/>
      <c r="K201" s="213"/>
    </row>
    <row r="202" spans="1:250" ht="21" customHeight="1" outlineLevel="1">
      <c r="A202" s="431" t="s">
        <v>1698</v>
      </c>
      <c r="B202" s="199" t="s">
        <v>138</v>
      </c>
      <c r="C202" s="88" t="s">
        <v>19</v>
      </c>
      <c r="D202" s="50">
        <v>15</v>
      </c>
      <c r="E202" s="50"/>
      <c r="F202" s="239"/>
      <c r="G202" s="87">
        <f t="shared" si="11"/>
        <v>0</v>
      </c>
      <c r="H202" s="25"/>
      <c r="I202" s="25"/>
      <c r="J202" s="213"/>
      <c r="K202" s="213"/>
    </row>
    <row r="203" spans="1:250" ht="21" customHeight="1" outlineLevel="1">
      <c r="A203" s="431" t="s">
        <v>1699</v>
      </c>
      <c r="B203" s="199" t="s">
        <v>139</v>
      </c>
      <c r="C203" s="88" t="s">
        <v>19</v>
      </c>
      <c r="D203" s="50">
        <v>7</v>
      </c>
      <c r="E203" s="50"/>
      <c r="F203" s="239"/>
      <c r="G203" s="87">
        <f t="shared" si="11"/>
        <v>0</v>
      </c>
      <c r="H203" s="25"/>
      <c r="I203" s="25"/>
      <c r="J203" s="213"/>
      <c r="K203" s="213"/>
    </row>
    <row r="204" spans="1:250" ht="21" customHeight="1" outlineLevel="1">
      <c r="A204" s="431" t="s">
        <v>1700</v>
      </c>
      <c r="B204" s="199" t="s">
        <v>140</v>
      </c>
      <c r="C204" s="88" t="s">
        <v>19</v>
      </c>
      <c r="D204" s="50">
        <v>37</v>
      </c>
      <c r="E204" s="50"/>
      <c r="F204" s="239"/>
      <c r="G204" s="87">
        <f t="shared" si="11"/>
        <v>0</v>
      </c>
      <c r="H204" s="25"/>
      <c r="I204" s="25"/>
      <c r="J204" s="213"/>
      <c r="K204" s="213"/>
    </row>
    <row r="205" spans="1:250" ht="21" customHeight="1" outlineLevel="1">
      <c r="A205" s="431" t="s">
        <v>1701</v>
      </c>
      <c r="B205" s="199" t="s">
        <v>141</v>
      </c>
      <c r="C205" s="88" t="s">
        <v>19</v>
      </c>
      <c r="D205" s="50">
        <v>11</v>
      </c>
      <c r="E205" s="50"/>
      <c r="F205" s="239"/>
      <c r="G205" s="87">
        <f t="shared" si="11"/>
        <v>0</v>
      </c>
      <c r="H205" s="25"/>
      <c r="I205" s="25"/>
      <c r="J205" s="213"/>
      <c r="K205" s="213"/>
    </row>
    <row r="206" spans="1:250" ht="21" customHeight="1" outlineLevel="1">
      <c r="A206" s="431" t="s">
        <v>1702</v>
      </c>
      <c r="B206" s="199" t="s">
        <v>142</v>
      </c>
      <c r="C206" s="88" t="s">
        <v>19</v>
      </c>
      <c r="D206" s="50">
        <v>16</v>
      </c>
      <c r="E206" s="50"/>
      <c r="F206" s="239"/>
      <c r="G206" s="87">
        <f t="shared" si="11"/>
        <v>0</v>
      </c>
      <c r="H206" s="25"/>
      <c r="I206" s="25"/>
      <c r="J206" s="213"/>
      <c r="K206" s="213"/>
    </row>
    <row r="207" spans="1:250" ht="21" customHeight="1" outlineLevel="1">
      <c r="A207" s="431" t="s">
        <v>1703</v>
      </c>
      <c r="B207" s="199" t="s">
        <v>143</v>
      </c>
      <c r="C207" s="88" t="s">
        <v>19</v>
      </c>
      <c r="D207" s="50">
        <v>4</v>
      </c>
      <c r="E207" s="50"/>
      <c r="F207" s="239"/>
      <c r="G207" s="87">
        <f t="shared" si="11"/>
        <v>0</v>
      </c>
      <c r="H207" s="75"/>
      <c r="I207" s="75"/>
      <c r="J207" s="213"/>
      <c r="K207" s="213"/>
    </row>
    <row r="208" spans="1:250" ht="21" customHeight="1" outlineLevel="1">
      <c r="A208" s="431" t="s">
        <v>1704</v>
      </c>
      <c r="B208" s="199" t="s">
        <v>144</v>
      </c>
      <c r="C208" s="88" t="s">
        <v>19</v>
      </c>
      <c r="D208" s="50">
        <v>57</v>
      </c>
      <c r="E208" s="50"/>
      <c r="F208" s="239"/>
      <c r="G208" s="87">
        <f t="shared" si="11"/>
        <v>0</v>
      </c>
      <c r="H208" s="75"/>
      <c r="I208" s="75"/>
      <c r="J208" s="213"/>
      <c r="K208" s="213"/>
    </row>
    <row r="209" spans="1:11" ht="21" customHeight="1" outlineLevel="1">
      <c r="A209" s="431" t="s">
        <v>1705</v>
      </c>
      <c r="B209" s="199" t="s">
        <v>945</v>
      </c>
      <c r="C209" s="88" t="s">
        <v>19</v>
      </c>
      <c r="D209" s="50">
        <v>1</v>
      </c>
      <c r="E209" s="50"/>
      <c r="F209" s="239"/>
      <c r="G209" s="87">
        <f t="shared" si="11"/>
        <v>0</v>
      </c>
      <c r="H209" s="75"/>
      <c r="I209" s="75"/>
      <c r="J209" s="213"/>
      <c r="K209" s="213"/>
    </row>
    <row r="210" spans="1:11" ht="20.5" customHeight="1" outlineLevel="1">
      <c r="A210" s="431" t="s">
        <v>1706</v>
      </c>
      <c r="B210" s="199" t="s">
        <v>946</v>
      </c>
      <c r="C210" s="88" t="s">
        <v>19</v>
      </c>
      <c r="D210" s="50">
        <v>1</v>
      </c>
      <c r="E210" s="50"/>
      <c r="F210" s="290"/>
      <c r="G210" s="87">
        <f t="shared" si="11"/>
        <v>0</v>
      </c>
      <c r="H210" s="183"/>
      <c r="I210" s="183"/>
      <c r="J210" s="213"/>
      <c r="K210" s="213"/>
    </row>
    <row r="211" spans="1:11" ht="21" customHeight="1" outlineLevel="1">
      <c r="A211" s="431" t="s">
        <v>1707</v>
      </c>
      <c r="B211" s="199" t="s">
        <v>947</v>
      </c>
      <c r="C211" s="88" t="s">
        <v>19</v>
      </c>
      <c r="D211" s="50">
        <v>1</v>
      </c>
      <c r="E211" s="50"/>
      <c r="F211" s="239"/>
      <c r="G211" s="87">
        <f t="shared" si="11"/>
        <v>0</v>
      </c>
      <c r="H211" s="75"/>
      <c r="I211" s="75"/>
      <c r="J211" s="213"/>
      <c r="K211" s="213"/>
    </row>
    <row r="212" spans="1:11" ht="21" customHeight="1" outlineLevel="1">
      <c r="A212" s="431" t="s">
        <v>1708</v>
      </c>
      <c r="B212" s="199" t="s">
        <v>948</v>
      </c>
      <c r="C212" s="88" t="s">
        <v>19</v>
      </c>
      <c r="D212" s="50">
        <v>5</v>
      </c>
      <c r="E212" s="50"/>
      <c r="F212" s="239"/>
      <c r="G212" s="87">
        <f t="shared" si="11"/>
        <v>0</v>
      </c>
      <c r="H212" s="75"/>
      <c r="I212" s="75"/>
      <c r="J212" s="213"/>
      <c r="K212" s="213"/>
    </row>
    <row r="213" spans="1:11" ht="21" customHeight="1" outlineLevel="1">
      <c r="A213" s="431" t="s">
        <v>1709</v>
      </c>
      <c r="B213" s="199" t="s">
        <v>949</v>
      </c>
      <c r="C213" s="88" t="s">
        <v>19</v>
      </c>
      <c r="D213" s="50">
        <v>1</v>
      </c>
      <c r="E213" s="50"/>
      <c r="F213" s="239"/>
      <c r="G213" s="87">
        <f t="shared" si="11"/>
        <v>0</v>
      </c>
      <c r="H213" s="75"/>
      <c r="I213" s="75"/>
      <c r="J213" s="213"/>
      <c r="K213" s="213"/>
    </row>
    <row r="214" spans="1:11" ht="21" customHeight="1" outlineLevel="1">
      <c r="A214" s="431" t="s">
        <v>1710</v>
      </c>
      <c r="B214" s="199" t="s">
        <v>950</v>
      </c>
      <c r="C214" s="88" t="s">
        <v>19</v>
      </c>
      <c r="D214" s="50">
        <v>4</v>
      </c>
      <c r="E214" s="50"/>
      <c r="F214" s="290"/>
      <c r="G214" s="87">
        <f t="shared" si="11"/>
        <v>0</v>
      </c>
      <c r="H214" s="75"/>
      <c r="I214" s="75"/>
      <c r="J214" s="213"/>
      <c r="K214" s="213"/>
    </row>
    <row r="215" spans="1:11" ht="21" customHeight="1" outlineLevel="1">
      <c r="A215" s="431" t="s">
        <v>1711</v>
      </c>
      <c r="B215" s="199" t="s">
        <v>951</v>
      </c>
      <c r="C215" s="88" t="s">
        <v>19</v>
      </c>
      <c r="D215" s="50">
        <v>2</v>
      </c>
      <c r="E215" s="50"/>
      <c r="F215" s="290"/>
      <c r="G215" s="87">
        <f t="shared" si="11"/>
        <v>0</v>
      </c>
      <c r="H215" s="75"/>
      <c r="I215" s="75"/>
      <c r="J215" s="213"/>
      <c r="K215" s="213"/>
    </row>
    <row r="216" spans="1:11" ht="21" customHeight="1" outlineLevel="1">
      <c r="A216" s="431" t="s">
        <v>1712</v>
      </c>
      <c r="B216" s="199" t="s">
        <v>952</v>
      </c>
      <c r="C216" s="88" t="s">
        <v>19</v>
      </c>
      <c r="D216" s="50">
        <v>1</v>
      </c>
      <c r="E216" s="50"/>
      <c r="F216" s="290"/>
      <c r="G216" s="87">
        <f t="shared" si="11"/>
        <v>0</v>
      </c>
      <c r="H216" s="75"/>
      <c r="I216" s="75"/>
      <c r="J216" s="213"/>
      <c r="K216" s="213"/>
    </row>
    <row r="217" spans="1:11" ht="21" customHeight="1" outlineLevel="1">
      <c r="A217" s="431" t="s">
        <v>1713</v>
      </c>
      <c r="B217" s="199" t="s">
        <v>953</v>
      </c>
      <c r="C217" s="88" t="s">
        <v>19</v>
      </c>
      <c r="D217" s="50">
        <v>1</v>
      </c>
      <c r="E217" s="50"/>
      <c r="F217" s="290"/>
      <c r="G217" s="87">
        <f t="shared" si="11"/>
        <v>0</v>
      </c>
      <c r="H217" s="75"/>
      <c r="I217" s="75"/>
      <c r="J217" s="213"/>
      <c r="K217" s="213"/>
    </row>
    <row r="218" spans="1:11" ht="21" customHeight="1" outlineLevel="1">
      <c r="A218" s="431" t="s">
        <v>1714</v>
      </c>
      <c r="B218" s="199" t="s">
        <v>954</v>
      </c>
      <c r="C218" s="88" t="s">
        <v>19</v>
      </c>
      <c r="D218" s="50">
        <v>1</v>
      </c>
      <c r="E218" s="50"/>
      <c r="F218" s="290"/>
      <c r="G218" s="87">
        <f t="shared" si="11"/>
        <v>0</v>
      </c>
      <c r="H218" s="75"/>
      <c r="I218" s="75"/>
      <c r="J218" s="213"/>
      <c r="K218" s="213"/>
    </row>
    <row r="219" spans="1:11" ht="21" customHeight="1" outlineLevel="1">
      <c r="A219" s="431" t="s">
        <v>1715</v>
      </c>
      <c r="B219" s="199" t="s">
        <v>955</v>
      </c>
      <c r="C219" s="88" t="s">
        <v>19</v>
      </c>
      <c r="D219" s="50">
        <v>2</v>
      </c>
      <c r="E219" s="50"/>
      <c r="F219" s="290"/>
      <c r="G219" s="87">
        <f t="shared" si="11"/>
        <v>0</v>
      </c>
      <c r="H219" s="75"/>
      <c r="I219" s="75"/>
      <c r="J219" s="213"/>
      <c r="K219" s="213"/>
    </row>
    <row r="220" spans="1:11" ht="21" customHeight="1" outlineLevel="1">
      <c r="A220" s="431" t="s">
        <v>1716</v>
      </c>
      <c r="B220" s="199" t="s">
        <v>956</v>
      </c>
      <c r="C220" s="88" t="s">
        <v>19</v>
      </c>
      <c r="D220" s="50">
        <v>2</v>
      </c>
      <c r="E220" s="50"/>
      <c r="F220" s="239"/>
      <c r="G220" s="87">
        <f t="shared" si="11"/>
        <v>0</v>
      </c>
      <c r="H220" s="75"/>
      <c r="I220" s="75"/>
      <c r="J220" s="213"/>
      <c r="K220" s="213"/>
    </row>
    <row r="221" spans="1:11" ht="21" customHeight="1" outlineLevel="1">
      <c r="A221" s="431" t="s">
        <v>1717</v>
      </c>
      <c r="B221" s="199" t="s">
        <v>18</v>
      </c>
      <c r="C221" s="88" t="s">
        <v>19</v>
      </c>
      <c r="D221" s="50">
        <v>2</v>
      </c>
      <c r="E221" s="50"/>
      <c r="F221" s="239"/>
      <c r="G221" s="87">
        <f t="shared" si="11"/>
        <v>0</v>
      </c>
      <c r="H221" s="75"/>
      <c r="I221" s="75"/>
      <c r="J221" s="213"/>
      <c r="K221" s="213"/>
    </row>
    <row r="222" spans="1:11" ht="21" customHeight="1" outlineLevel="1">
      <c r="A222" s="431" t="s">
        <v>1718</v>
      </c>
      <c r="B222" s="199" t="s">
        <v>12</v>
      </c>
      <c r="C222" s="88" t="s">
        <v>19</v>
      </c>
      <c r="D222" s="50">
        <v>2</v>
      </c>
      <c r="E222" s="50"/>
      <c r="F222" s="239"/>
      <c r="G222" s="87">
        <f t="shared" si="11"/>
        <v>0</v>
      </c>
      <c r="H222" s="41"/>
      <c r="I222" s="41"/>
      <c r="J222" s="213"/>
      <c r="K222" s="213"/>
    </row>
    <row r="223" spans="1:11" ht="21" customHeight="1" outlineLevel="1">
      <c r="A223" s="431" t="s">
        <v>1719</v>
      </c>
      <c r="B223" s="199" t="s">
        <v>13</v>
      </c>
      <c r="C223" s="88" t="s">
        <v>19</v>
      </c>
      <c r="D223" s="50">
        <v>2</v>
      </c>
      <c r="E223" s="50"/>
      <c r="F223" s="239"/>
      <c r="G223" s="87">
        <f t="shared" si="11"/>
        <v>0</v>
      </c>
      <c r="H223" s="41"/>
      <c r="I223" s="41"/>
      <c r="J223" s="213"/>
      <c r="K223" s="213"/>
    </row>
    <row r="224" spans="1:11" ht="21" customHeight="1" outlineLevel="1">
      <c r="A224" s="431" t="s">
        <v>1720</v>
      </c>
      <c r="B224" s="199" t="s">
        <v>14</v>
      </c>
      <c r="C224" s="88" t="s">
        <v>19</v>
      </c>
      <c r="D224" s="50">
        <v>2</v>
      </c>
      <c r="E224" s="50"/>
      <c r="F224" s="239"/>
      <c r="G224" s="87">
        <f t="shared" si="11"/>
        <v>0</v>
      </c>
      <c r="H224" s="75"/>
      <c r="I224" s="75"/>
      <c r="J224" s="213"/>
      <c r="K224" s="213"/>
    </row>
    <row r="225" spans="1:250" ht="21" customHeight="1" outlineLevel="1">
      <c r="A225" s="431" t="s">
        <v>1721</v>
      </c>
      <c r="B225" s="199" t="s">
        <v>97</v>
      </c>
      <c r="C225" s="88" t="s">
        <v>20</v>
      </c>
      <c r="D225" s="50">
        <v>1</v>
      </c>
      <c r="E225" s="50"/>
      <c r="F225" s="301"/>
      <c r="G225" s="87">
        <f t="shared" si="11"/>
        <v>0</v>
      </c>
      <c r="H225" s="41"/>
      <c r="I225" s="41"/>
      <c r="J225" s="213"/>
      <c r="K225" s="213"/>
    </row>
    <row r="226" spans="1:250" ht="32.75" customHeight="1">
      <c r="A226" s="433" t="s">
        <v>536</v>
      </c>
      <c r="B226" s="437" t="s">
        <v>523</v>
      </c>
      <c r="C226" s="252"/>
      <c r="D226" s="253"/>
      <c r="E226" s="253"/>
      <c r="F226" s="302"/>
      <c r="G226" s="223"/>
      <c r="H226" s="223">
        <f>SUM(G227:G228)</f>
        <v>0</v>
      </c>
      <c r="I226" s="223"/>
      <c r="J226" s="213"/>
      <c r="K226" s="213"/>
    </row>
    <row r="227" spans="1:250" ht="21" customHeight="1" outlineLevel="1">
      <c r="A227" s="431" t="s">
        <v>1722</v>
      </c>
      <c r="B227" s="199" t="s">
        <v>362</v>
      </c>
      <c r="C227" s="88" t="s">
        <v>1</v>
      </c>
      <c r="D227" s="50">
        <v>75</v>
      </c>
      <c r="E227" s="50"/>
      <c r="F227" s="162"/>
      <c r="G227" s="51">
        <f>E227*F227</f>
        <v>0</v>
      </c>
      <c r="H227" s="75"/>
      <c r="I227" s="75"/>
      <c r="J227" s="213"/>
      <c r="K227" s="213"/>
    </row>
    <row r="228" spans="1:250" ht="21" customHeight="1" outlineLevel="1">
      <c r="A228" s="431" t="s">
        <v>1723</v>
      </c>
      <c r="B228" s="199" t="s">
        <v>363</v>
      </c>
      <c r="C228" s="88" t="s">
        <v>1</v>
      </c>
      <c r="D228" s="50">
        <v>432</v>
      </c>
      <c r="E228" s="50"/>
      <c r="F228" s="162"/>
      <c r="G228" s="51">
        <f>E228*F228</f>
        <v>0</v>
      </c>
      <c r="H228" s="75"/>
      <c r="I228" s="75"/>
      <c r="J228" s="213"/>
      <c r="K228" s="213"/>
    </row>
    <row r="229" spans="1:250" s="11" customFormat="1" ht="32.75" customHeight="1">
      <c r="A229" s="432" t="s">
        <v>537</v>
      </c>
      <c r="B229" s="283" t="s">
        <v>524</v>
      </c>
      <c r="C229" s="252"/>
      <c r="D229" s="306"/>
      <c r="E229" s="253"/>
      <c r="F229" s="245"/>
      <c r="G229" s="223"/>
      <c r="H229" s="223">
        <f>H230+H329+H379+H393</f>
        <v>0</v>
      </c>
      <c r="I229" s="47"/>
      <c r="J229" s="219"/>
      <c r="K229" s="219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  <c r="EI229" s="10"/>
      <c r="EJ229" s="10"/>
      <c r="EK229" s="10"/>
      <c r="EL229" s="10"/>
      <c r="EM229" s="10"/>
      <c r="EN229" s="10"/>
      <c r="EO229" s="10"/>
      <c r="EP229" s="10"/>
      <c r="EQ229" s="10"/>
      <c r="ER229" s="10"/>
      <c r="ES229" s="10"/>
      <c r="ET229" s="10"/>
      <c r="EU229" s="10"/>
      <c r="EV229" s="10"/>
      <c r="EW229" s="10"/>
      <c r="EX229" s="10"/>
      <c r="EY229" s="10"/>
      <c r="EZ229" s="10"/>
      <c r="FA229" s="10"/>
      <c r="FB229" s="10"/>
      <c r="FC229" s="10"/>
      <c r="FD229" s="10"/>
      <c r="FE229" s="10"/>
      <c r="FF229" s="10"/>
      <c r="FG229" s="10"/>
      <c r="FH229" s="10"/>
      <c r="FI229" s="10"/>
      <c r="FJ229" s="10"/>
      <c r="FK229" s="10"/>
      <c r="FL229" s="10"/>
      <c r="FM229" s="10"/>
      <c r="FN229" s="10"/>
      <c r="FO229" s="10"/>
      <c r="FP229" s="10"/>
      <c r="FQ229" s="10"/>
      <c r="FR229" s="10"/>
      <c r="FS229" s="10"/>
      <c r="FT229" s="10"/>
      <c r="FU229" s="10"/>
      <c r="FV229" s="10"/>
      <c r="FW229" s="10"/>
      <c r="FX229" s="10"/>
      <c r="FY229" s="10"/>
      <c r="FZ229" s="10"/>
      <c r="GA229" s="10"/>
      <c r="GB229" s="10"/>
      <c r="GC229" s="10"/>
      <c r="GD229" s="10"/>
      <c r="GE229" s="10"/>
      <c r="GF229" s="10"/>
      <c r="GG229" s="10"/>
      <c r="GH229" s="10"/>
      <c r="GI229" s="10"/>
      <c r="GJ229" s="10"/>
      <c r="GK229" s="10"/>
      <c r="GL229" s="10"/>
      <c r="GM229" s="10"/>
      <c r="GN229" s="10"/>
      <c r="GO229" s="10"/>
      <c r="GP229" s="10"/>
      <c r="GQ229" s="10"/>
      <c r="GR229" s="10"/>
      <c r="GS229" s="10"/>
      <c r="GT229" s="10"/>
      <c r="GU229" s="10"/>
      <c r="GV229" s="10"/>
      <c r="GW229" s="10"/>
      <c r="GX229" s="10"/>
      <c r="GY229" s="10"/>
      <c r="GZ229" s="10"/>
      <c r="HA229" s="10"/>
      <c r="HB229" s="10"/>
      <c r="HC229" s="10"/>
      <c r="HD229" s="10"/>
      <c r="HE229" s="10"/>
      <c r="HF229" s="10"/>
      <c r="HG229" s="10"/>
      <c r="HH229" s="10"/>
      <c r="HI229" s="10"/>
      <c r="HJ229" s="10"/>
      <c r="HK229" s="10"/>
      <c r="HL229" s="10"/>
      <c r="HM229" s="10"/>
      <c r="HN229" s="10"/>
      <c r="HO229" s="10"/>
      <c r="HP229" s="10"/>
      <c r="HQ229" s="10"/>
      <c r="HR229" s="10"/>
      <c r="HS229" s="10"/>
      <c r="HT229" s="10"/>
      <c r="HU229" s="10"/>
      <c r="HV229" s="10"/>
      <c r="HW229" s="10"/>
      <c r="HX229" s="10"/>
      <c r="HY229" s="10"/>
      <c r="HZ229" s="10"/>
      <c r="IA229" s="10"/>
      <c r="IB229" s="10"/>
      <c r="IC229" s="10"/>
      <c r="ID229" s="10"/>
      <c r="IE229" s="10"/>
      <c r="IF229" s="10"/>
      <c r="IG229" s="10"/>
      <c r="IH229" s="10"/>
      <c r="II229" s="10"/>
      <c r="IJ229" s="10"/>
      <c r="IK229" s="10"/>
      <c r="IL229" s="10"/>
      <c r="IM229" s="10"/>
      <c r="IN229" s="10"/>
      <c r="IO229" s="10"/>
      <c r="IP229" s="10"/>
    </row>
    <row r="230" spans="1:250" s="42" customFormat="1" ht="21" customHeight="1" outlineLevel="1">
      <c r="A230" s="434" t="s">
        <v>1724</v>
      </c>
      <c r="B230" s="285" t="s">
        <v>303</v>
      </c>
      <c r="C230" s="287"/>
      <c r="D230" s="305"/>
      <c r="E230" s="203"/>
      <c r="F230" s="307"/>
      <c r="G230" s="204"/>
      <c r="H230" s="204">
        <f>G231+G261+H294</f>
        <v>0</v>
      </c>
      <c r="I230" s="204"/>
      <c r="J230" s="217"/>
      <c r="K230" s="217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 s="24"/>
      <c r="GV230" s="24"/>
      <c r="GW230" s="24"/>
      <c r="GX230" s="24"/>
      <c r="GY230" s="24"/>
      <c r="GZ230" s="24"/>
      <c r="HA230" s="24"/>
      <c r="HB230" s="24"/>
      <c r="HC230" s="24"/>
      <c r="HD230" s="24"/>
      <c r="HE230" s="24"/>
      <c r="HF230" s="24"/>
      <c r="HG230" s="24"/>
      <c r="HH230" s="24"/>
      <c r="HI230" s="24"/>
      <c r="HJ230" s="24"/>
      <c r="HK230" s="24"/>
      <c r="HL230" s="24"/>
      <c r="HM230" s="24"/>
      <c r="HN230" s="24"/>
      <c r="HO230" s="24"/>
      <c r="HP230" s="24"/>
      <c r="HQ230" s="24"/>
      <c r="HR230" s="24"/>
      <c r="HS230" s="24"/>
      <c r="HT230" s="24"/>
      <c r="HU230" s="24"/>
      <c r="HV230" s="24"/>
      <c r="HW230" s="24"/>
      <c r="HX230" s="24"/>
      <c r="HY230" s="24"/>
      <c r="HZ230" s="24"/>
      <c r="IA230" s="24"/>
      <c r="IB230" s="24"/>
      <c r="IC230" s="24"/>
      <c r="ID230" s="24"/>
      <c r="IE230" s="24"/>
      <c r="IF230" s="24"/>
      <c r="IG230" s="24"/>
      <c r="IH230" s="24"/>
      <c r="II230" s="24"/>
      <c r="IJ230" s="24"/>
      <c r="IK230" s="24"/>
      <c r="IL230" s="24"/>
      <c r="IM230" s="24"/>
      <c r="IN230" s="24"/>
      <c r="IO230" s="24"/>
      <c r="IP230" s="24"/>
    </row>
    <row r="231" spans="1:250" s="42" customFormat="1" ht="21" customHeight="1" outlineLevel="2">
      <c r="A231" s="435" t="s">
        <v>1725</v>
      </c>
      <c r="B231" s="286" t="s">
        <v>304</v>
      </c>
      <c r="C231" s="260"/>
      <c r="D231" s="202"/>
      <c r="E231" s="202"/>
      <c r="F231" s="261"/>
      <c r="G231" s="164">
        <f>SUM(G232:G260)</f>
        <v>0</v>
      </c>
      <c r="H231" s="230"/>
      <c r="I231" s="230"/>
      <c r="J231" s="217"/>
      <c r="K231" s="217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 s="24"/>
      <c r="GV231" s="24"/>
      <c r="GW231" s="24"/>
      <c r="GX231" s="24"/>
      <c r="GY231" s="24"/>
      <c r="GZ231" s="24"/>
      <c r="HA231" s="24"/>
      <c r="HB231" s="24"/>
      <c r="HC231" s="24"/>
      <c r="HD231" s="24"/>
      <c r="HE231" s="24"/>
      <c r="HF231" s="24"/>
      <c r="HG231" s="24"/>
      <c r="HH231" s="24"/>
      <c r="HI231" s="24"/>
      <c r="HJ231" s="24"/>
      <c r="HK231" s="24"/>
      <c r="HL231" s="24"/>
      <c r="HM231" s="24"/>
      <c r="HN231" s="24"/>
      <c r="HO231" s="24"/>
      <c r="HP231" s="24"/>
      <c r="HQ231" s="24"/>
      <c r="HR231" s="24"/>
      <c r="HS231" s="24"/>
      <c r="HT231" s="24"/>
      <c r="HU231" s="24"/>
      <c r="HV231" s="24"/>
      <c r="HW231" s="24"/>
      <c r="HX231" s="24"/>
      <c r="HY231" s="24"/>
      <c r="HZ231" s="24"/>
      <c r="IA231" s="24"/>
      <c r="IB231" s="24"/>
      <c r="IC231" s="24"/>
      <c r="ID231" s="24"/>
      <c r="IE231" s="24"/>
      <c r="IF231" s="24"/>
      <c r="IG231" s="24"/>
      <c r="IH231" s="24"/>
      <c r="II231" s="24"/>
      <c r="IJ231" s="24"/>
      <c r="IK231" s="24"/>
      <c r="IL231" s="24"/>
      <c r="IM231" s="24"/>
      <c r="IN231" s="24"/>
      <c r="IO231" s="24"/>
      <c r="IP231" s="24"/>
    </row>
    <row r="232" spans="1:250" ht="21" customHeight="1" outlineLevel="2">
      <c r="A232" s="431" t="s">
        <v>1726</v>
      </c>
      <c r="B232" s="199" t="s">
        <v>77</v>
      </c>
      <c r="C232" s="88" t="s">
        <v>1</v>
      </c>
      <c r="D232" s="128">
        <v>487</v>
      </c>
      <c r="E232" s="50"/>
      <c r="F232" s="244"/>
      <c r="G232" s="87">
        <f>E232*F232</f>
        <v>0</v>
      </c>
      <c r="H232" s="23"/>
      <c r="I232" s="23"/>
      <c r="J232" s="213"/>
      <c r="K232" s="213"/>
    </row>
    <row r="233" spans="1:250" ht="21" customHeight="1" outlineLevel="2">
      <c r="A233" s="431" t="s">
        <v>1727</v>
      </c>
      <c r="B233" s="199" t="s">
        <v>78</v>
      </c>
      <c r="C233" s="88" t="s">
        <v>1</v>
      </c>
      <c r="D233" s="128">
        <v>819</v>
      </c>
      <c r="E233" s="50"/>
      <c r="F233" s="244"/>
      <c r="G233" s="87">
        <f t="shared" ref="G233:G260" si="12">E233*F233</f>
        <v>0</v>
      </c>
      <c r="H233" s="23"/>
      <c r="I233" s="23"/>
      <c r="J233" s="213"/>
      <c r="K233" s="213"/>
    </row>
    <row r="234" spans="1:250" ht="21" customHeight="1" outlineLevel="2">
      <c r="A234" s="431" t="s">
        <v>1728</v>
      </c>
      <c r="B234" s="199" t="s">
        <v>82</v>
      </c>
      <c r="C234" s="88" t="s">
        <v>1</v>
      </c>
      <c r="D234" s="128">
        <v>40</v>
      </c>
      <c r="E234" s="50"/>
      <c r="F234" s="162"/>
      <c r="G234" s="87">
        <f t="shared" si="12"/>
        <v>0</v>
      </c>
      <c r="H234" s="75"/>
      <c r="I234" s="23"/>
      <c r="J234" s="213"/>
      <c r="K234" s="213"/>
    </row>
    <row r="235" spans="1:250" ht="21" customHeight="1" outlineLevel="2">
      <c r="A235" s="431" t="s">
        <v>1729</v>
      </c>
      <c r="B235" s="199" t="s">
        <v>104</v>
      </c>
      <c r="C235" s="88" t="s">
        <v>1</v>
      </c>
      <c r="D235" s="128">
        <v>268</v>
      </c>
      <c r="E235" s="50"/>
      <c r="F235" s="162"/>
      <c r="G235" s="87">
        <f t="shared" si="12"/>
        <v>0</v>
      </c>
      <c r="H235" s="75"/>
      <c r="I235" s="23"/>
      <c r="J235" s="213"/>
      <c r="K235" s="213"/>
    </row>
    <row r="236" spans="1:250" ht="21" customHeight="1" outlineLevel="2">
      <c r="A236" s="431" t="s">
        <v>1730</v>
      </c>
      <c r="B236" s="199" t="s">
        <v>106</v>
      </c>
      <c r="C236" s="88" t="s">
        <v>1</v>
      </c>
      <c r="D236" s="128">
        <v>18</v>
      </c>
      <c r="E236" s="50"/>
      <c r="F236" s="162"/>
      <c r="G236" s="87">
        <f t="shared" si="12"/>
        <v>0</v>
      </c>
      <c r="H236" s="75"/>
      <c r="I236" s="23"/>
      <c r="J236" s="213"/>
      <c r="K236" s="213"/>
    </row>
    <row r="237" spans="1:250" ht="21" customHeight="1" outlineLevel="2">
      <c r="A237" s="431" t="s">
        <v>1731</v>
      </c>
      <c r="B237" s="199" t="s">
        <v>103</v>
      </c>
      <c r="C237" s="88" t="s">
        <v>1</v>
      </c>
      <c r="D237" s="128">
        <v>180</v>
      </c>
      <c r="E237" s="50"/>
      <c r="F237" s="162"/>
      <c r="G237" s="87">
        <f t="shared" si="12"/>
        <v>0</v>
      </c>
      <c r="H237" s="75"/>
      <c r="I237" s="23"/>
      <c r="J237" s="213"/>
      <c r="K237" s="213"/>
    </row>
    <row r="238" spans="1:250" ht="21" customHeight="1" outlineLevel="2">
      <c r="A238" s="431" t="s">
        <v>1732</v>
      </c>
      <c r="B238" s="199" t="s">
        <v>86</v>
      </c>
      <c r="C238" s="88" t="s">
        <v>1</v>
      </c>
      <c r="D238" s="128">
        <v>13</v>
      </c>
      <c r="E238" s="50"/>
      <c r="F238" s="244"/>
      <c r="G238" s="87">
        <f t="shared" si="12"/>
        <v>0</v>
      </c>
      <c r="H238" s="75"/>
      <c r="I238" s="23"/>
      <c r="J238" s="213"/>
      <c r="K238" s="213"/>
    </row>
    <row r="239" spans="1:250" ht="21" customHeight="1" outlineLevel="2">
      <c r="A239" s="431" t="s">
        <v>1733</v>
      </c>
      <c r="B239" s="199" t="s">
        <v>89</v>
      </c>
      <c r="C239" s="88" t="s">
        <v>19</v>
      </c>
      <c r="D239" s="128">
        <v>9</v>
      </c>
      <c r="E239" s="50"/>
      <c r="F239" s="244"/>
      <c r="G239" s="87">
        <f t="shared" si="12"/>
        <v>0</v>
      </c>
      <c r="H239" s="23"/>
      <c r="I239" s="23"/>
      <c r="J239" s="213"/>
      <c r="K239" s="213"/>
    </row>
    <row r="240" spans="1:250" ht="21" customHeight="1" outlineLevel="2">
      <c r="A240" s="431" t="s">
        <v>1734</v>
      </c>
      <c r="B240" s="199" t="s">
        <v>90</v>
      </c>
      <c r="C240" s="88" t="s">
        <v>19</v>
      </c>
      <c r="D240" s="128">
        <v>7</v>
      </c>
      <c r="E240" s="50"/>
      <c r="F240" s="244"/>
      <c r="G240" s="87">
        <f t="shared" si="12"/>
        <v>0</v>
      </c>
      <c r="H240" s="23"/>
      <c r="I240" s="23"/>
      <c r="J240" s="213"/>
      <c r="K240" s="213"/>
    </row>
    <row r="241" spans="1:11" ht="21" customHeight="1" outlineLevel="2">
      <c r="A241" s="431" t="s">
        <v>1735</v>
      </c>
      <c r="B241" s="199" t="s">
        <v>91</v>
      </c>
      <c r="C241" s="88" t="s">
        <v>19</v>
      </c>
      <c r="D241" s="128">
        <v>7</v>
      </c>
      <c r="E241" s="50"/>
      <c r="F241" s="244"/>
      <c r="G241" s="87">
        <f t="shared" si="12"/>
        <v>0</v>
      </c>
      <c r="H241" s="23"/>
      <c r="I241" s="23"/>
      <c r="J241" s="213"/>
      <c r="K241" s="213"/>
    </row>
    <row r="242" spans="1:11" ht="21" customHeight="1" outlineLevel="2">
      <c r="A242" s="431" t="s">
        <v>1736</v>
      </c>
      <c r="B242" s="199" t="s">
        <v>92</v>
      </c>
      <c r="C242" s="88" t="s">
        <v>19</v>
      </c>
      <c r="D242" s="128">
        <v>8</v>
      </c>
      <c r="E242" s="50"/>
      <c r="F242" s="244"/>
      <c r="G242" s="87">
        <f t="shared" si="12"/>
        <v>0</v>
      </c>
      <c r="H242" s="23"/>
      <c r="I242" s="23"/>
      <c r="J242" s="213"/>
      <c r="K242" s="213"/>
    </row>
    <row r="243" spans="1:11" ht="21" customHeight="1" outlineLevel="2">
      <c r="A243" s="431" t="s">
        <v>1737</v>
      </c>
      <c r="B243" s="199" t="s">
        <v>93</v>
      </c>
      <c r="C243" s="88" t="s">
        <v>19</v>
      </c>
      <c r="D243" s="128">
        <v>8</v>
      </c>
      <c r="E243" s="50"/>
      <c r="F243" s="244"/>
      <c r="G243" s="87">
        <f t="shared" si="12"/>
        <v>0</v>
      </c>
      <c r="H243" s="23"/>
      <c r="I243" s="23"/>
      <c r="J243" s="213"/>
      <c r="K243" s="213"/>
    </row>
    <row r="244" spans="1:11" ht="21" customHeight="1" outlineLevel="2">
      <c r="A244" s="431" t="s">
        <v>1738</v>
      </c>
      <c r="B244" s="199" t="s">
        <v>94</v>
      </c>
      <c r="C244" s="88" t="s">
        <v>1</v>
      </c>
      <c r="D244" s="128">
        <v>4</v>
      </c>
      <c r="E244" s="50"/>
      <c r="F244" s="244"/>
      <c r="G244" s="87">
        <f t="shared" si="12"/>
        <v>0</v>
      </c>
      <c r="H244" s="23"/>
      <c r="I244" s="23"/>
      <c r="J244" s="213"/>
      <c r="K244" s="213"/>
    </row>
    <row r="245" spans="1:11" ht="21" customHeight="1" outlineLevel="2">
      <c r="A245" s="431" t="s">
        <v>1739</v>
      </c>
      <c r="B245" s="199" t="s">
        <v>11</v>
      </c>
      <c r="C245" s="88" t="s">
        <v>1</v>
      </c>
      <c r="D245" s="128">
        <v>74</v>
      </c>
      <c r="E245" s="50"/>
      <c r="F245" s="244"/>
      <c r="G245" s="87">
        <f t="shared" si="12"/>
        <v>0</v>
      </c>
      <c r="H245" s="75"/>
      <c r="I245" s="23"/>
      <c r="J245" s="213"/>
      <c r="K245" s="213"/>
    </row>
    <row r="246" spans="1:11" ht="21" customHeight="1" outlineLevel="2">
      <c r="A246" s="431" t="s">
        <v>1740</v>
      </c>
      <c r="B246" s="199" t="s">
        <v>176</v>
      </c>
      <c r="C246" s="88" t="s">
        <v>1</v>
      </c>
      <c r="D246" s="128">
        <v>55</v>
      </c>
      <c r="E246" s="50"/>
      <c r="F246" s="244"/>
      <c r="G246" s="87">
        <f t="shared" si="12"/>
        <v>0</v>
      </c>
      <c r="H246" s="75"/>
      <c r="I246" s="23"/>
      <c r="J246" s="213"/>
      <c r="K246" s="213"/>
    </row>
    <row r="247" spans="1:11" ht="21" customHeight="1" outlineLevel="2">
      <c r="A247" s="431" t="s">
        <v>1741</v>
      </c>
      <c r="B247" s="199" t="s">
        <v>1510</v>
      </c>
      <c r="C247" s="88" t="s">
        <v>1</v>
      </c>
      <c r="D247" s="128">
        <v>10</v>
      </c>
      <c r="E247" s="50"/>
      <c r="F247" s="244"/>
      <c r="G247" s="87">
        <f t="shared" si="12"/>
        <v>0</v>
      </c>
      <c r="H247" s="75"/>
      <c r="I247" s="23"/>
      <c r="J247" s="213"/>
      <c r="K247" s="213"/>
    </row>
    <row r="248" spans="1:11" ht="21" customHeight="1" outlineLevel="2">
      <c r="A248" s="431" t="s">
        <v>1742</v>
      </c>
      <c r="B248" s="199" t="s">
        <v>201</v>
      </c>
      <c r="C248" s="88" t="s">
        <v>1</v>
      </c>
      <c r="D248" s="128">
        <v>307</v>
      </c>
      <c r="E248" s="50"/>
      <c r="F248" s="244"/>
      <c r="G248" s="87">
        <f t="shared" si="12"/>
        <v>0</v>
      </c>
      <c r="H248" s="75"/>
      <c r="I248" s="23"/>
      <c r="J248" s="213"/>
      <c r="K248" s="213"/>
    </row>
    <row r="249" spans="1:11" ht="21" customHeight="1" outlineLevel="2">
      <c r="A249" s="431" t="s">
        <v>1743</v>
      </c>
      <c r="B249" s="199" t="s">
        <v>364</v>
      </c>
      <c r="C249" s="88" t="s">
        <v>1</v>
      </c>
      <c r="D249" s="128">
        <v>327</v>
      </c>
      <c r="E249" s="50"/>
      <c r="F249" s="244"/>
      <c r="G249" s="87">
        <f t="shared" si="12"/>
        <v>0</v>
      </c>
      <c r="H249" s="75"/>
      <c r="I249" s="23"/>
      <c r="J249" s="213"/>
      <c r="K249" s="213"/>
    </row>
    <row r="250" spans="1:11" ht="21" customHeight="1" outlineLevel="2">
      <c r="A250" s="431" t="s">
        <v>1744</v>
      </c>
      <c r="B250" s="199" t="s">
        <v>957</v>
      </c>
      <c r="C250" s="88" t="s">
        <v>1</v>
      </c>
      <c r="D250" s="128">
        <v>18</v>
      </c>
      <c r="E250" s="50"/>
      <c r="F250" s="244"/>
      <c r="G250" s="87">
        <f t="shared" si="12"/>
        <v>0</v>
      </c>
      <c r="H250" s="75"/>
      <c r="I250" s="23"/>
      <c r="J250" s="213"/>
      <c r="K250" s="213"/>
    </row>
    <row r="251" spans="1:11" ht="21" customHeight="1" outlineLevel="2">
      <c r="A251" s="431" t="s">
        <v>1745</v>
      </c>
      <c r="B251" s="199" t="s">
        <v>215</v>
      </c>
      <c r="C251" s="88" t="s">
        <v>31</v>
      </c>
      <c r="D251" s="128">
        <v>133</v>
      </c>
      <c r="E251" s="50"/>
      <c r="F251" s="244"/>
      <c r="G251" s="87">
        <f t="shared" si="12"/>
        <v>0</v>
      </c>
      <c r="H251" s="75"/>
      <c r="I251" s="23"/>
      <c r="J251" s="213"/>
      <c r="K251" s="213"/>
    </row>
    <row r="252" spans="1:11" ht="21" customHeight="1" outlineLevel="2">
      <c r="A252" s="431" t="s">
        <v>1746</v>
      </c>
      <c r="B252" s="199" t="s">
        <v>365</v>
      </c>
      <c r="C252" s="88" t="s">
        <v>1</v>
      </c>
      <c r="D252" s="128">
        <v>79</v>
      </c>
      <c r="E252" s="50"/>
      <c r="F252" s="244"/>
      <c r="G252" s="87">
        <f t="shared" si="12"/>
        <v>0</v>
      </c>
      <c r="H252" s="75"/>
      <c r="I252" s="23"/>
      <c r="J252" s="213"/>
      <c r="K252" s="213"/>
    </row>
    <row r="253" spans="1:11" ht="21" customHeight="1" outlineLevel="2">
      <c r="A253" s="431" t="s">
        <v>1747</v>
      </c>
      <c r="B253" s="199" t="s">
        <v>366</v>
      </c>
      <c r="C253" s="88" t="s">
        <v>1</v>
      </c>
      <c r="D253" s="128">
        <v>7</v>
      </c>
      <c r="E253" s="50"/>
      <c r="F253" s="244"/>
      <c r="G253" s="87">
        <f t="shared" si="12"/>
        <v>0</v>
      </c>
      <c r="H253" s="75"/>
      <c r="I253" s="23"/>
      <c r="J253" s="213"/>
      <c r="K253" s="213"/>
    </row>
    <row r="254" spans="1:11" ht="21" customHeight="1" outlineLevel="2">
      <c r="A254" s="431" t="s">
        <v>1748</v>
      </c>
      <c r="B254" s="199" t="s">
        <v>367</v>
      </c>
      <c r="C254" s="88" t="s">
        <v>1</v>
      </c>
      <c r="D254" s="128">
        <v>53</v>
      </c>
      <c r="E254" s="50"/>
      <c r="F254" s="244"/>
      <c r="G254" s="87">
        <f t="shared" si="12"/>
        <v>0</v>
      </c>
      <c r="H254" s="75"/>
      <c r="I254" s="23"/>
      <c r="J254" s="213"/>
      <c r="K254" s="213"/>
    </row>
    <row r="255" spans="1:11" ht="21" customHeight="1" outlineLevel="2">
      <c r="A255" s="431" t="s">
        <v>1749</v>
      </c>
      <c r="B255" s="199" t="s">
        <v>368</v>
      </c>
      <c r="C255" s="88" t="s">
        <v>15</v>
      </c>
      <c r="D255" s="128">
        <v>25</v>
      </c>
      <c r="E255" s="50"/>
      <c r="F255" s="244"/>
      <c r="G255" s="87">
        <f t="shared" si="12"/>
        <v>0</v>
      </c>
      <c r="H255" s="75"/>
      <c r="I255" s="23"/>
      <c r="J255" s="213"/>
      <c r="K255" s="213"/>
    </row>
    <row r="256" spans="1:11" ht="21" customHeight="1" outlineLevel="2">
      <c r="A256" s="431" t="s">
        <v>1750</v>
      </c>
      <c r="B256" s="199" t="s">
        <v>369</v>
      </c>
      <c r="C256" s="88" t="s">
        <v>15</v>
      </c>
      <c r="D256" s="128">
        <v>270</v>
      </c>
      <c r="E256" s="50"/>
      <c r="F256" s="244"/>
      <c r="G256" s="87">
        <f t="shared" si="12"/>
        <v>0</v>
      </c>
      <c r="H256" s="75"/>
      <c r="I256" s="23"/>
      <c r="J256" s="213"/>
      <c r="K256" s="213"/>
    </row>
    <row r="257" spans="1:250" ht="21" customHeight="1" outlineLevel="2">
      <c r="A257" s="431" t="s">
        <v>1751</v>
      </c>
      <c r="B257" s="199" t="s">
        <v>370</v>
      </c>
      <c r="C257" s="88" t="s">
        <v>1</v>
      </c>
      <c r="D257" s="128">
        <v>6</v>
      </c>
      <c r="E257" s="50"/>
      <c r="F257" s="244"/>
      <c r="G257" s="87">
        <f t="shared" si="12"/>
        <v>0</v>
      </c>
      <c r="H257" s="75"/>
      <c r="I257" s="23"/>
      <c r="J257" s="213"/>
      <c r="K257" s="213"/>
    </row>
    <row r="258" spans="1:250" ht="21" customHeight="1" outlineLevel="2">
      <c r="A258" s="431" t="s">
        <v>1752</v>
      </c>
      <c r="B258" s="199" t="s">
        <v>371</v>
      </c>
      <c r="C258" s="88" t="s">
        <v>1</v>
      </c>
      <c r="D258" s="128">
        <v>6</v>
      </c>
      <c r="E258" s="50"/>
      <c r="F258" s="244"/>
      <c r="G258" s="87">
        <f t="shared" si="12"/>
        <v>0</v>
      </c>
      <c r="H258" s="75"/>
      <c r="I258" s="23"/>
      <c r="J258" s="213"/>
      <c r="K258" s="213"/>
    </row>
    <row r="259" spans="1:250" ht="21" customHeight="1" outlineLevel="2">
      <c r="A259" s="431" t="s">
        <v>1753</v>
      </c>
      <c r="B259" s="199" t="s">
        <v>372</v>
      </c>
      <c r="C259" s="88" t="s">
        <v>19</v>
      </c>
      <c r="D259" s="128">
        <v>1</v>
      </c>
      <c r="E259" s="50"/>
      <c r="F259" s="244"/>
      <c r="G259" s="87">
        <f t="shared" si="12"/>
        <v>0</v>
      </c>
      <c r="H259" s="75"/>
      <c r="I259" s="23"/>
      <c r="J259" s="213"/>
      <c r="K259" s="213"/>
    </row>
    <row r="260" spans="1:250" ht="25.25" customHeight="1" outlineLevel="2">
      <c r="A260" s="431" t="s">
        <v>1754</v>
      </c>
      <c r="B260" s="199" t="s">
        <v>97</v>
      </c>
      <c r="C260" s="88" t="s">
        <v>20</v>
      </c>
      <c r="D260" s="128">
        <v>1</v>
      </c>
      <c r="E260" s="50"/>
      <c r="F260" s="163"/>
      <c r="G260" s="87">
        <f t="shared" si="12"/>
        <v>0</v>
      </c>
      <c r="H260" s="23"/>
      <c r="I260" s="23"/>
      <c r="J260" s="213"/>
      <c r="K260" s="213"/>
    </row>
    <row r="261" spans="1:250" s="42" customFormat="1" ht="21" customHeight="1" outlineLevel="2">
      <c r="A261" s="435" t="s">
        <v>1755</v>
      </c>
      <c r="B261" s="286" t="s">
        <v>305</v>
      </c>
      <c r="C261" s="260"/>
      <c r="D261" s="303"/>
      <c r="E261" s="202"/>
      <c r="F261" s="261"/>
      <c r="G261" s="164">
        <f>SUM(G262:G293)</f>
        <v>0</v>
      </c>
      <c r="H261" s="230"/>
      <c r="I261" s="230"/>
      <c r="J261" s="217"/>
      <c r="K261" s="217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  <c r="DC261" s="24"/>
      <c r="DD261" s="24"/>
      <c r="DE261" s="24"/>
      <c r="DF261" s="24"/>
      <c r="DG261" s="24"/>
      <c r="DH261" s="24"/>
      <c r="DI261" s="24"/>
      <c r="DJ261" s="24"/>
      <c r="DK261" s="24"/>
      <c r="DL261" s="24"/>
      <c r="DM261" s="24"/>
      <c r="DN261" s="24"/>
      <c r="DO261" s="24"/>
      <c r="DP261" s="24"/>
      <c r="DQ261" s="24"/>
      <c r="DR261" s="24"/>
      <c r="DS261" s="24"/>
      <c r="DT261" s="24"/>
      <c r="DU261" s="24"/>
      <c r="DV261" s="24"/>
      <c r="DW261" s="24"/>
      <c r="DX261" s="24"/>
      <c r="DY261" s="24"/>
      <c r="DZ261" s="24"/>
      <c r="EA261" s="24"/>
      <c r="EB261" s="24"/>
      <c r="EC261" s="24"/>
      <c r="ED261" s="24"/>
      <c r="EE261" s="24"/>
      <c r="EF261" s="24"/>
      <c r="EG261" s="24"/>
      <c r="EH261" s="24"/>
      <c r="EI261" s="24"/>
      <c r="EJ261" s="24"/>
      <c r="EK261" s="24"/>
      <c r="EL261" s="24"/>
      <c r="EM261" s="24"/>
      <c r="EN261" s="24"/>
      <c r="EO261" s="24"/>
      <c r="EP261" s="24"/>
      <c r="EQ261" s="24"/>
      <c r="ER261" s="24"/>
      <c r="ES261" s="24"/>
      <c r="ET261" s="24"/>
      <c r="EU261" s="24"/>
      <c r="EV261" s="24"/>
      <c r="EW261" s="24"/>
      <c r="EX261" s="24"/>
      <c r="EY261" s="24"/>
      <c r="EZ261" s="24"/>
      <c r="FA261" s="24"/>
      <c r="FB261" s="24"/>
      <c r="FC261" s="24"/>
      <c r="FD261" s="24"/>
      <c r="FE261" s="24"/>
      <c r="FF261" s="24"/>
      <c r="FG261" s="24"/>
      <c r="FH261" s="24"/>
      <c r="FI261" s="24"/>
      <c r="FJ261" s="24"/>
      <c r="FK261" s="24"/>
      <c r="FL261" s="24"/>
      <c r="FM261" s="24"/>
      <c r="FN261" s="24"/>
      <c r="FO261" s="24"/>
      <c r="FP261" s="24"/>
      <c r="FQ261" s="24"/>
      <c r="FR261" s="24"/>
      <c r="FS261" s="24"/>
      <c r="FT261" s="24"/>
      <c r="FU261" s="24"/>
      <c r="FV261" s="24"/>
      <c r="FW261" s="24"/>
      <c r="FX261" s="24"/>
      <c r="FY261" s="24"/>
      <c r="FZ261" s="24"/>
      <c r="GA261" s="24"/>
      <c r="GB261" s="24"/>
      <c r="GC261" s="24"/>
      <c r="GD261" s="24"/>
      <c r="GE261" s="24"/>
      <c r="GF261" s="24"/>
      <c r="GG261" s="24"/>
      <c r="GH261" s="24"/>
      <c r="GI261" s="24"/>
      <c r="GJ261" s="24"/>
      <c r="GK261" s="24"/>
      <c r="GL261" s="24"/>
      <c r="GM261" s="24"/>
      <c r="GN261" s="24"/>
      <c r="GO261" s="24"/>
      <c r="GP261" s="24"/>
      <c r="GQ261" s="24"/>
      <c r="GR261" s="24"/>
      <c r="GS261" s="24"/>
      <c r="GT261" s="24"/>
      <c r="GU261" s="24"/>
      <c r="GV261" s="24"/>
      <c r="GW261" s="24"/>
      <c r="GX261" s="24"/>
      <c r="GY261" s="24"/>
      <c r="GZ261" s="24"/>
      <c r="HA261" s="24"/>
      <c r="HB261" s="24"/>
      <c r="HC261" s="24"/>
      <c r="HD261" s="24"/>
      <c r="HE261" s="24"/>
      <c r="HF261" s="24"/>
      <c r="HG261" s="24"/>
      <c r="HH261" s="24"/>
      <c r="HI261" s="24"/>
      <c r="HJ261" s="24"/>
      <c r="HK261" s="24"/>
      <c r="HL261" s="24"/>
      <c r="HM261" s="24"/>
      <c r="HN261" s="24"/>
      <c r="HO261" s="24"/>
      <c r="HP261" s="24"/>
      <c r="HQ261" s="24"/>
      <c r="HR261" s="24"/>
      <c r="HS261" s="24"/>
      <c r="HT261" s="24"/>
      <c r="HU261" s="24"/>
      <c r="HV261" s="24"/>
      <c r="HW261" s="24"/>
      <c r="HX261" s="24"/>
      <c r="HY261" s="24"/>
      <c r="HZ261" s="24"/>
      <c r="IA261" s="24"/>
      <c r="IB261" s="24"/>
      <c r="IC261" s="24"/>
      <c r="ID261" s="24"/>
      <c r="IE261" s="24"/>
      <c r="IF261" s="24"/>
      <c r="IG261" s="24"/>
      <c r="IH261" s="24"/>
      <c r="II261" s="24"/>
      <c r="IJ261" s="24"/>
      <c r="IK261" s="24"/>
      <c r="IL261" s="24"/>
      <c r="IM261" s="24"/>
      <c r="IN261" s="24"/>
      <c r="IO261" s="24"/>
      <c r="IP261" s="24"/>
    </row>
    <row r="262" spans="1:250" ht="21" customHeight="1" outlineLevel="2">
      <c r="A262" s="431" t="s">
        <v>1756</v>
      </c>
      <c r="B262" s="199" t="s">
        <v>77</v>
      </c>
      <c r="C262" s="88" t="s">
        <v>1</v>
      </c>
      <c r="D262" s="128">
        <v>291</v>
      </c>
      <c r="E262" s="50"/>
      <c r="F262" s="244"/>
      <c r="G262" s="87">
        <f>E262*F262</f>
        <v>0</v>
      </c>
      <c r="H262" s="23"/>
      <c r="I262" s="23"/>
      <c r="J262" s="213"/>
      <c r="K262" s="213"/>
    </row>
    <row r="263" spans="1:250" ht="21" customHeight="1" outlineLevel="2">
      <c r="A263" s="431" t="s">
        <v>1757</v>
      </c>
      <c r="B263" s="199" t="s">
        <v>78</v>
      </c>
      <c r="C263" s="88" t="s">
        <v>1</v>
      </c>
      <c r="D263" s="128">
        <v>365</v>
      </c>
      <c r="E263" s="50"/>
      <c r="F263" s="244"/>
      <c r="G263" s="87">
        <f t="shared" ref="G263:G293" si="13">E263*F263</f>
        <v>0</v>
      </c>
      <c r="H263" s="23"/>
      <c r="I263" s="23"/>
      <c r="J263" s="213"/>
      <c r="K263" s="213"/>
    </row>
    <row r="264" spans="1:250" ht="21" customHeight="1" outlineLevel="2">
      <c r="A264" s="431" t="s">
        <v>1758</v>
      </c>
      <c r="B264" s="199" t="s">
        <v>79</v>
      </c>
      <c r="C264" s="88" t="s">
        <v>1</v>
      </c>
      <c r="D264" s="128">
        <v>197</v>
      </c>
      <c r="E264" s="50"/>
      <c r="F264" s="162"/>
      <c r="G264" s="87">
        <f t="shared" si="13"/>
        <v>0</v>
      </c>
      <c r="H264" s="75"/>
      <c r="I264" s="23"/>
      <c r="J264" s="213"/>
      <c r="K264" s="213"/>
    </row>
    <row r="265" spans="1:250" ht="21" customHeight="1" outlineLevel="2">
      <c r="A265" s="431" t="s">
        <v>1759</v>
      </c>
      <c r="B265" s="199" t="s">
        <v>958</v>
      </c>
      <c r="C265" s="88" t="s">
        <v>1</v>
      </c>
      <c r="D265" s="128">
        <v>33</v>
      </c>
      <c r="E265" s="50"/>
      <c r="F265" s="162"/>
      <c r="G265" s="87">
        <f t="shared" si="13"/>
        <v>0</v>
      </c>
      <c r="H265" s="75"/>
      <c r="I265" s="23"/>
      <c r="J265" s="213"/>
      <c r="K265" s="213"/>
    </row>
    <row r="266" spans="1:250" ht="21" customHeight="1" outlineLevel="2">
      <c r="A266" s="431" t="s">
        <v>1760</v>
      </c>
      <c r="B266" s="199" t="s">
        <v>959</v>
      </c>
      <c r="C266" s="88" t="s">
        <v>1</v>
      </c>
      <c r="D266" s="128">
        <v>108</v>
      </c>
      <c r="E266" s="50"/>
      <c r="F266" s="162"/>
      <c r="G266" s="87">
        <f t="shared" si="13"/>
        <v>0</v>
      </c>
      <c r="H266" s="75"/>
      <c r="I266" s="23"/>
      <c r="J266" s="213"/>
      <c r="K266" s="213"/>
    </row>
    <row r="267" spans="1:250" ht="21" customHeight="1" outlineLevel="2">
      <c r="A267" s="431" t="s">
        <v>1761</v>
      </c>
      <c r="B267" s="199" t="s">
        <v>82</v>
      </c>
      <c r="C267" s="88" t="s">
        <v>1</v>
      </c>
      <c r="D267" s="128">
        <v>91</v>
      </c>
      <c r="E267" s="50"/>
      <c r="F267" s="162"/>
      <c r="G267" s="87">
        <f t="shared" si="13"/>
        <v>0</v>
      </c>
      <c r="H267" s="75"/>
      <c r="I267" s="23"/>
      <c r="J267" s="213"/>
      <c r="K267" s="213"/>
    </row>
    <row r="268" spans="1:250" ht="21" customHeight="1" outlineLevel="2">
      <c r="A268" s="431" t="s">
        <v>1762</v>
      </c>
      <c r="B268" s="199" t="s">
        <v>87</v>
      </c>
      <c r="C268" s="88" t="s">
        <v>15</v>
      </c>
      <c r="D268" s="128">
        <v>56</v>
      </c>
      <c r="E268" s="50"/>
      <c r="F268" s="162"/>
      <c r="G268" s="87">
        <f t="shared" si="13"/>
        <v>0</v>
      </c>
      <c r="H268" s="75"/>
      <c r="I268" s="23"/>
      <c r="J268" s="213"/>
      <c r="K268" s="213"/>
    </row>
    <row r="269" spans="1:250" ht="21" customHeight="1" outlineLevel="2">
      <c r="A269" s="431" t="s">
        <v>1763</v>
      </c>
      <c r="B269" s="199" t="s">
        <v>107</v>
      </c>
      <c r="C269" s="88" t="s">
        <v>1</v>
      </c>
      <c r="D269" s="128">
        <v>13</v>
      </c>
      <c r="E269" s="50"/>
      <c r="F269" s="162"/>
      <c r="G269" s="87">
        <f t="shared" si="13"/>
        <v>0</v>
      </c>
      <c r="H269" s="75"/>
      <c r="I269" s="23"/>
      <c r="J269" s="213"/>
      <c r="K269" s="213"/>
    </row>
    <row r="270" spans="1:250" ht="21" customHeight="1" outlineLevel="2">
      <c r="A270" s="431" t="s">
        <v>1764</v>
      </c>
      <c r="B270" s="199" t="s">
        <v>108</v>
      </c>
      <c r="C270" s="88" t="s">
        <v>1</v>
      </c>
      <c r="D270" s="128">
        <v>4</v>
      </c>
      <c r="E270" s="50"/>
      <c r="F270" s="162"/>
      <c r="G270" s="87">
        <f t="shared" si="13"/>
        <v>0</v>
      </c>
      <c r="H270" s="75"/>
      <c r="I270" s="23"/>
      <c r="J270" s="213"/>
      <c r="K270" s="213"/>
    </row>
    <row r="271" spans="1:250" s="44" customFormat="1" ht="21" customHeight="1" outlineLevel="2">
      <c r="A271" s="431" t="s">
        <v>1765</v>
      </c>
      <c r="B271" s="446" t="s">
        <v>109</v>
      </c>
      <c r="C271" s="88" t="s">
        <v>1</v>
      </c>
      <c r="D271" s="304">
        <v>5</v>
      </c>
      <c r="E271" s="54"/>
      <c r="F271" s="184"/>
      <c r="G271" s="87">
        <f t="shared" si="13"/>
        <v>0</v>
      </c>
      <c r="H271" s="75"/>
      <c r="I271" s="41"/>
      <c r="J271" s="221"/>
      <c r="K271" s="221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  <c r="AN271" s="43"/>
      <c r="AO271" s="43"/>
      <c r="AP271" s="43"/>
      <c r="AQ271" s="43"/>
      <c r="AR271" s="43"/>
      <c r="AS271" s="43"/>
      <c r="AT271" s="43"/>
      <c r="AU271" s="43"/>
      <c r="AV271" s="43"/>
      <c r="AW271" s="43"/>
      <c r="AX271" s="43"/>
      <c r="AY271" s="43"/>
      <c r="AZ271" s="43"/>
      <c r="BA271" s="43"/>
      <c r="BB271" s="43"/>
      <c r="BC271" s="43"/>
      <c r="BD271" s="43"/>
      <c r="BE271" s="43"/>
      <c r="BF271" s="43"/>
      <c r="BG271" s="43"/>
      <c r="BH271" s="43"/>
      <c r="BI271" s="43"/>
      <c r="BJ271" s="43"/>
      <c r="BK271" s="43"/>
      <c r="BL271" s="43"/>
      <c r="BM271" s="43"/>
      <c r="BN271" s="43"/>
      <c r="BO271" s="43"/>
      <c r="BP271" s="43"/>
      <c r="BQ271" s="43"/>
      <c r="BR271" s="43"/>
      <c r="BS271" s="43"/>
      <c r="BT271" s="43"/>
      <c r="BU271" s="43"/>
      <c r="BV271" s="43"/>
      <c r="BW271" s="43"/>
      <c r="BX271" s="43"/>
      <c r="BY271" s="43"/>
      <c r="BZ271" s="43"/>
      <c r="CA271" s="43"/>
      <c r="CB271" s="43"/>
      <c r="CC271" s="43"/>
      <c r="CD271" s="43"/>
      <c r="CE271" s="43"/>
      <c r="CF271" s="43"/>
      <c r="CG271" s="43"/>
      <c r="CH271" s="43"/>
      <c r="CI271" s="43"/>
      <c r="CJ271" s="43"/>
      <c r="CK271" s="43"/>
      <c r="CL271" s="43"/>
      <c r="CM271" s="43"/>
      <c r="CN271" s="43"/>
      <c r="CO271" s="43"/>
      <c r="CP271" s="43"/>
      <c r="CQ271" s="43"/>
      <c r="CR271" s="43"/>
      <c r="CS271" s="43"/>
      <c r="CT271" s="43"/>
      <c r="CU271" s="43"/>
      <c r="CV271" s="43"/>
      <c r="CW271" s="43"/>
      <c r="CX271" s="43"/>
      <c r="CY271" s="43"/>
      <c r="CZ271" s="43"/>
      <c r="DA271" s="43"/>
      <c r="DB271" s="43"/>
      <c r="DC271" s="43"/>
      <c r="DD271" s="43"/>
      <c r="DE271" s="43"/>
      <c r="DF271" s="43"/>
      <c r="DG271" s="43"/>
      <c r="DH271" s="43"/>
      <c r="DI271" s="43"/>
      <c r="DJ271" s="43"/>
      <c r="DK271" s="43"/>
      <c r="DL271" s="43"/>
      <c r="DM271" s="43"/>
      <c r="DN271" s="43"/>
      <c r="DO271" s="43"/>
      <c r="DP271" s="43"/>
      <c r="DQ271" s="43"/>
      <c r="DR271" s="43"/>
      <c r="DS271" s="43"/>
      <c r="DT271" s="43"/>
      <c r="DU271" s="43"/>
      <c r="DV271" s="43"/>
      <c r="DW271" s="43"/>
      <c r="DX271" s="43"/>
      <c r="DY271" s="43"/>
      <c r="DZ271" s="43"/>
      <c r="EA271" s="43"/>
      <c r="EB271" s="43"/>
      <c r="EC271" s="43"/>
      <c r="ED271" s="43"/>
      <c r="EE271" s="43"/>
      <c r="EF271" s="43"/>
      <c r="EG271" s="43"/>
      <c r="EH271" s="43"/>
      <c r="EI271" s="43"/>
      <c r="EJ271" s="43"/>
      <c r="EK271" s="43"/>
      <c r="EL271" s="43"/>
      <c r="EM271" s="43"/>
      <c r="EN271" s="43"/>
      <c r="EO271" s="43"/>
      <c r="EP271" s="43"/>
      <c r="EQ271" s="43"/>
      <c r="ER271" s="43"/>
      <c r="ES271" s="43"/>
      <c r="ET271" s="43"/>
      <c r="EU271" s="43"/>
      <c r="EV271" s="43"/>
      <c r="EW271" s="43"/>
      <c r="EX271" s="43"/>
      <c r="EY271" s="43"/>
      <c r="EZ271" s="43"/>
      <c r="FA271" s="43"/>
      <c r="FB271" s="43"/>
      <c r="FC271" s="43"/>
      <c r="FD271" s="43"/>
      <c r="FE271" s="43"/>
      <c r="FF271" s="43"/>
      <c r="FG271" s="43"/>
      <c r="FH271" s="43"/>
      <c r="FI271" s="43"/>
      <c r="FJ271" s="43"/>
      <c r="FK271" s="43"/>
      <c r="FL271" s="43"/>
      <c r="FM271" s="43"/>
      <c r="FN271" s="43"/>
      <c r="FO271" s="43"/>
      <c r="FP271" s="43"/>
      <c r="FQ271" s="43"/>
      <c r="FR271" s="43"/>
      <c r="FS271" s="43"/>
      <c r="FT271" s="43"/>
      <c r="FU271" s="43"/>
      <c r="FV271" s="43"/>
      <c r="FW271" s="43"/>
      <c r="FX271" s="43"/>
      <c r="FY271" s="43"/>
      <c r="FZ271" s="43"/>
      <c r="GA271" s="43"/>
      <c r="GB271" s="43"/>
      <c r="GC271" s="43"/>
      <c r="GD271" s="43"/>
      <c r="GE271" s="43"/>
      <c r="GF271" s="43"/>
      <c r="GG271" s="43"/>
      <c r="GH271" s="43"/>
      <c r="GI271" s="43"/>
      <c r="GJ271" s="43"/>
      <c r="GK271" s="43"/>
      <c r="GL271" s="43"/>
      <c r="GM271" s="43"/>
      <c r="GN271" s="43"/>
      <c r="GO271" s="43"/>
      <c r="GP271" s="43"/>
      <c r="GQ271" s="43"/>
      <c r="GR271" s="43"/>
      <c r="GS271" s="43"/>
      <c r="GT271" s="43"/>
      <c r="GU271" s="43"/>
      <c r="GV271" s="43"/>
      <c r="GW271" s="43"/>
      <c r="GX271" s="43"/>
      <c r="GY271" s="43"/>
      <c r="GZ271" s="43"/>
      <c r="HA271" s="43"/>
      <c r="HB271" s="43"/>
      <c r="HC271" s="43"/>
      <c r="HD271" s="43"/>
      <c r="HE271" s="43"/>
      <c r="HF271" s="43"/>
      <c r="HG271" s="43"/>
      <c r="HH271" s="43"/>
      <c r="HI271" s="43"/>
      <c r="HJ271" s="43"/>
      <c r="HK271" s="43"/>
      <c r="HL271" s="43"/>
      <c r="HM271" s="43"/>
      <c r="HN271" s="43"/>
      <c r="HO271" s="43"/>
      <c r="HP271" s="43"/>
      <c r="HQ271" s="43"/>
      <c r="HR271" s="43"/>
      <c r="HS271" s="43"/>
      <c r="HT271" s="43"/>
      <c r="HU271" s="43"/>
      <c r="HV271" s="43"/>
      <c r="HW271" s="43"/>
      <c r="HX271" s="43"/>
      <c r="HY271" s="43"/>
      <c r="HZ271" s="43"/>
      <c r="IA271" s="43"/>
      <c r="IB271" s="43"/>
      <c r="IC271" s="43"/>
      <c r="ID271" s="43"/>
      <c r="IE271" s="43"/>
      <c r="IF271" s="43"/>
      <c r="IG271" s="43"/>
      <c r="IH271" s="43"/>
      <c r="II271" s="43"/>
      <c r="IJ271" s="43"/>
      <c r="IK271" s="43"/>
      <c r="IL271" s="43"/>
      <c r="IM271" s="43"/>
      <c r="IN271" s="43"/>
      <c r="IO271" s="43"/>
      <c r="IP271" s="43"/>
    </row>
    <row r="272" spans="1:250" ht="21" customHeight="1" outlineLevel="2">
      <c r="A272" s="431" t="s">
        <v>1766</v>
      </c>
      <c r="B272" s="199" t="s">
        <v>110</v>
      </c>
      <c r="C272" s="88" t="s">
        <v>1</v>
      </c>
      <c r="D272" s="128">
        <v>397</v>
      </c>
      <c r="E272" s="50"/>
      <c r="F272" s="162"/>
      <c r="G272" s="87">
        <f t="shared" si="13"/>
        <v>0</v>
      </c>
      <c r="H272" s="75"/>
      <c r="I272" s="23"/>
      <c r="J272" s="213"/>
      <c r="K272" s="213"/>
    </row>
    <row r="273" spans="1:11" ht="21" customHeight="1" outlineLevel="2">
      <c r="A273" s="431" t="s">
        <v>1767</v>
      </c>
      <c r="B273" s="199" t="s">
        <v>85</v>
      </c>
      <c r="C273" s="88" t="s">
        <v>1</v>
      </c>
      <c r="D273" s="128">
        <v>5</v>
      </c>
      <c r="E273" s="50"/>
      <c r="F273" s="162"/>
      <c r="G273" s="87">
        <f t="shared" si="13"/>
        <v>0</v>
      </c>
      <c r="H273" s="75"/>
      <c r="I273" s="23"/>
      <c r="J273" s="213"/>
      <c r="K273" s="213"/>
    </row>
    <row r="274" spans="1:11" ht="21" customHeight="1" outlineLevel="2">
      <c r="A274" s="431" t="s">
        <v>1768</v>
      </c>
      <c r="B274" s="199" t="s">
        <v>86</v>
      </c>
      <c r="C274" s="88" t="s">
        <v>1</v>
      </c>
      <c r="D274" s="128">
        <v>40</v>
      </c>
      <c r="E274" s="50"/>
      <c r="F274" s="244"/>
      <c r="G274" s="87">
        <f t="shared" si="13"/>
        <v>0</v>
      </c>
      <c r="H274" s="75"/>
      <c r="I274" s="23"/>
      <c r="J274" s="213"/>
      <c r="K274" s="213"/>
    </row>
    <row r="275" spans="1:11" ht="21" customHeight="1" outlineLevel="2">
      <c r="A275" s="431" t="s">
        <v>1769</v>
      </c>
      <c r="B275" s="199" t="s">
        <v>89</v>
      </c>
      <c r="C275" s="88" t="s">
        <v>19</v>
      </c>
      <c r="D275" s="128">
        <v>13</v>
      </c>
      <c r="E275" s="50"/>
      <c r="F275" s="244"/>
      <c r="G275" s="87">
        <f t="shared" si="13"/>
        <v>0</v>
      </c>
      <c r="H275" s="23"/>
      <c r="I275" s="23"/>
      <c r="J275" s="213"/>
      <c r="K275" s="213"/>
    </row>
    <row r="276" spans="1:11" ht="21" customHeight="1" outlineLevel="2">
      <c r="A276" s="431" t="s">
        <v>1770</v>
      </c>
      <c r="B276" s="199" t="s">
        <v>90</v>
      </c>
      <c r="C276" s="88" t="s">
        <v>19</v>
      </c>
      <c r="D276" s="128">
        <v>6</v>
      </c>
      <c r="E276" s="50"/>
      <c r="F276" s="244"/>
      <c r="G276" s="87">
        <f t="shared" si="13"/>
        <v>0</v>
      </c>
      <c r="H276" s="23"/>
      <c r="I276" s="23"/>
      <c r="J276" s="213"/>
      <c r="K276" s="213"/>
    </row>
    <row r="277" spans="1:11" ht="21" customHeight="1" outlineLevel="2">
      <c r="A277" s="431" t="s">
        <v>1771</v>
      </c>
      <c r="B277" s="199" t="s">
        <v>91</v>
      </c>
      <c r="C277" s="88" t="s">
        <v>19</v>
      </c>
      <c r="D277" s="128">
        <v>6</v>
      </c>
      <c r="E277" s="50"/>
      <c r="F277" s="244"/>
      <c r="G277" s="87">
        <f t="shared" si="13"/>
        <v>0</v>
      </c>
      <c r="H277" s="23"/>
      <c r="I277" s="23"/>
      <c r="J277" s="213"/>
      <c r="K277" s="213"/>
    </row>
    <row r="278" spans="1:11" ht="21" customHeight="1" outlineLevel="2">
      <c r="A278" s="431" t="s">
        <v>1772</v>
      </c>
      <c r="B278" s="199" t="s">
        <v>92</v>
      </c>
      <c r="C278" s="88" t="s">
        <v>19</v>
      </c>
      <c r="D278" s="128">
        <v>9</v>
      </c>
      <c r="E278" s="50"/>
      <c r="F278" s="244"/>
      <c r="G278" s="87">
        <f t="shared" si="13"/>
        <v>0</v>
      </c>
      <c r="H278" s="23"/>
      <c r="I278" s="23"/>
      <c r="J278" s="213"/>
      <c r="K278" s="213"/>
    </row>
    <row r="279" spans="1:11" ht="21" customHeight="1" outlineLevel="2">
      <c r="A279" s="431" t="s">
        <v>1773</v>
      </c>
      <c r="B279" s="199" t="s">
        <v>93</v>
      </c>
      <c r="C279" s="88" t="s">
        <v>19</v>
      </c>
      <c r="D279" s="128">
        <v>9</v>
      </c>
      <c r="E279" s="50"/>
      <c r="F279" s="244"/>
      <c r="G279" s="87">
        <f t="shared" si="13"/>
        <v>0</v>
      </c>
      <c r="H279" s="23"/>
      <c r="I279" s="23"/>
      <c r="J279" s="213"/>
      <c r="K279" s="213"/>
    </row>
    <row r="280" spans="1:11" ht="21" customHeight="1" outlineLevel="2">
      <c r="A280" s="431" t="s">
        <v>1774</v>
      </c>
      <c r="B280" s="199" t="s">
        <v>94</v>
      </c>
      <c r="C280" s="88" t="s">
        <v>1</v>
      </c>
      <c r="D280" s="128">
        <v>7</v>
      </c>
      <c r="E280" s="50"/>
      <c r="F280" s="244"/>
      <c r="G280" s="87">
        <f t="shared" si="13"/>
        <v>0</v>
      </c>
      <c r="H280" s="23"/>
      <c r="I280" s="23"/>
      <c r="J280" s="213"/>
      <c r="K280" s="213"/>
    </row>
    <row r="281" spans="1:11" ht="21" customHeight="1" outlineLevel="2">
      <c r="A281" s="431" t="s">
        <v>1775</v>
      </c>
      <c r="B281" s="199" t="s">
        <v>95</v>
      </c>
      <c r="C281" s="88" t="s">
        <v>15</v>
      </c>
      <c r="D281" s="128">
        <v>28</v>
      </c>
      <c r="E281" s="50"/>
      <c r="F281" s="162"/>
      <c r="G281" s="87">
        <f t="shared" si="13"/>
        <v>0</v>
      </c>
      <c r="H281" s="75"/>
      <c r="I281" s="23"/>
      <c r="J281" s="213"/>
      <c r="K281" s="213"/>
    </row>
    <row r="282" spans="1:11" ht="21" customHeight="1" outlineLevel="2">
      <c r="A282" s="431" t="s">
        <v>1776</v>
      </c>
      <c r="B282" s="199" t="s">
        <v>11</v>
      </c>
      <c r="C282" s="88" t="s">
        <v>1</v>
      </c>
      <c r="D282" s="128">
        <v>223</v>
      </c>
      <c r="E282" s="50"/>
      <c r="F282" s="244"/>
      <c r="G282" s="87">
        <f t="shared" si="13"/>
        <v>0</v>
      </c>
      <c r="H282" s="75"/>
      <c r="I282" s="23"/>
      <c r="J282" s="213"/>
      <c r="K282" s="213"/>
    </row>
    <row r="283" spans="1:11" ht="21" customHeight="1" outlineLevel="2">
      <c r="A283" s="431" t="s">
        <v>1777</v>
      </c>
      <c r="B283" s="199" t="s">
        <v>201</v>
      </c>
      <c r="C283" s="88" t="s">
        <v>1</v>
      </c>
      <c r="D283" s="128">
        <v>52</v>
      </c>
      <c r="E283" s="50"/>
      <c r="F283" s="244"/>
      <c r="G283" s="87">
        <f t="shared" si="13"/>
        <v>0</v>
      </c>
      <c r="H283" s="75"/>
      <c r="I283" s="23"/>
      <c r="J283" s="213"/>
      <c r="K283" s="213"/>
    </row>
    <row r="284" spans="1:11" ht="21" customHeight="1" outlineLevel="2">
      <c r="A284" s="431" t="s">
        <v>1778</v>
      </c>
      <c r="B284" s="199" t="s">
        <v>957</v>
      </c>
      <c r="C284" s="88" t="s">
        <v>1</v>
      </c>
      <c r="D284" s="128">
        <v>60</v>
      </c>
      <c r="E284" s="50"/>
      <c r="F284" s="244"/>
      <c r="G284" s="87">
        <f t="shared" si="13"/>
        <v>0</v>
      </c>
      <c r="H284" s="75"/>
      <c r="I284" s="23"/>
      <c r="J284" s="213"/>
      <c r="K284" s="213"/>
    </row>
    <row r="285" spans="1:11" ht="21" customHeight="1" outlineLevel="2">
      <c r="A285" s="431" t="s">
        <v>1779</v>
      </c>
      <c r="B285" s="199" t="s">
        <v>373</v>
      </c>
      <c r="C285" s="88" t="s">
        <v>1</v>
      </c>
      <c r="D285" s="128">
        <v>328</v>
      </c>
      <c r="E285" s="50"/>
      <c r="F285" s="244"/>
      <c r="G285" s="87">
        <f t="shared" si="13"/>
        <v>0</v>
      </c>
      <c r="H285" s="75"/>
      <c r="I285" s="23"/>
      <c r="J285" s="213"/>
      <c r="K285" s="213"/>
    </row>
    <row r="286" spans="1:11" ht="21" customHeight="1" outlineLevel="2">
      <c r="A286" s="431" t="s">
        <v>1780</v>
      </c>
      <c r="B286" s="199" t="s">
        <v>202</v>
      </c>
      <c r="C286" s="88" t="s">
        <v>1</v>
      </c>
      <c r="D286" s="128">
        <v>239</v>
      </c>
      <c r="E286" s="50"/>
      <c r="F286" s="244"/>
      <c r="G286" s="87">
        <f t="shared" si="13"/>
        <v>0</v>
      </c>
      <c r="H286" s="75"/>
      <c r="I286" s="23"/>
      <c r="J286" s="213"/>
      <c r="K286" s="213"/>
    </row>
    <row r="287" spans="1:11" ht="21" customHeight="1" outlineLevel="2">
      <c r="A287" s="431" t="s">
        <v>1781</v>
      </c>
      <c r="B287" s="199" t="s">
        <v>374</v>
      </c>
      <c r="C287" s="88" t="s">
        <v>1</v>
      </c>
      <c r="D287" s="128">
        <v>154</v>
      </c>
      <c r="E287" s="50"/>
      <c r="F287" s="244"/>
      <c r="G287" s="87">
        <f t="shared" si="13"/>
        <v>0</v>
      </c>
      <c r="H287" s="75"/>
      <c r="I287" s="23"/>
      <c r="J287" s="213"/>
      <c r="K287" s="213"/>
    </row>
    <row r="288" spans="1:11" ht="21" customHeight="1" outlineLevel="2">
      <c r="A288" s="431" t="s">
        <v>1782</v>
      </c>
      <c r="B288" s="199" t="s">
        <v>366</v>
      </c>
      <c r="C288" s="88" t="s">
        <v>1</v>
      </c>
      <c r="D288" s="128">
        <v>73</v>
      </c>
      <c r="E288" s="50"/>
      <c r="F288" s="244"/>
      <c r="G288" s="87">
        <f t="shared" si="13"/>
        <v>0</v>
      </c>
      <c r="H288" s="75"/>
      <c r="I288" s="23"/>
      <c r="J288" s="213"/>
      <c r="K288" s="213"/>
    </row>
    <row r="289" spans="1:250" ht="21" customHeight="1" outlineLevel="2">
      <c r="A289" s="431" t="s">
        <v>1783</v>
      </c>
      <c r="B289" s="199" t="s">
        <v>367</v>
      </c>
      <c r="C289" s="88" t="s">
        <v>1</v>
      </c>
      <c r="D289" s="128">
        <v>51</v>
      </c>
      <c r="E289" s="50"/>
      <c r="F289" s="244"/>
      <c r="G289" s="87">
        <f t="shared" si="13"/>
        <v>0</v>
      </c>
      <c r="H289" s="75"/>
      <c r="I289" s="23"/>
      <c r="J289" s="213"/>
      <c r="K289" s="213"/>
    </row>
    <row r="290" spans="1:250" ht="21" customHeight="1" outlineLevel="2">
      <c r="A290" s="431" t="s">
        <v>1784</v>
      </c>
      <c r="B290" s="199" t="s">
        <v>375</v>
      </c>
      <c r="C290" s="88" t="s">
        <v>1</v>
      </c>
      <c r="D290" s="128">
        <v>27</v>
      </c>
      <c r="E290" s="50"/>
      <c r="F290" s="244"/>
      <c r="G290" s="87">
        <f t="shared" si="13"/>
        <v>0</v>
      </c>
      <c r="H290" s="75"/>
      <c r="I290" s="23"/>
      <c r="J290" s="213"/>
      <c r="K290" s="213"/>
    </row>
    <row r="291" spans="1:250" ht="21" customHeight="1" outlineLevel="2">
      <c r="A291" s="431" t="s">
        <v>1785</v>
      </c>
      <c r="B291" s="199" t="s">
        <v>376</v>
      </c>
      <c r="C291" s="88" t="s">
        <v>1</v>
      </c>
      <c r="D291" s="128">
        <v>284</v>
      </c>
      <c r="E291" s="50"/>
      <c r="F291" s="244"/>
      <c r="G291" s="87">
        <f t="shared" si="13"/>
        <v>0</v>
      </c>
      <c r="H291" s="75"/>
      <c r="I291" s="23"/>
      <c r="J291" s="213"/>
      <c r="K291" s="213"/>
    </row>
    <row r="292" spans="1:250" ht="21" customHeight="1" outlineLevel="2">
      <c r="A292" s="431" t="s">
        <v>1786</v>
      </c>
      <c r="B292" s="199" t="s">
        <v>377</v>
      </c>
      <c r="C292" s="88" t="s">
        <v>15</v>
      </c>
      <c r="D292" s="128">
        <v>149</v>
      </c>
      <c r="E292" s="50"/>
      <c r="F292" s="244"/>
      <c r="G292" s="87">
        <f t="shared" si="13"/>
        <v>0</v>
      </c>
      <c r="H292" s="75"/>
      <c r="I292" s="23"/>
      <c r="J292" s="213"/>
      <c r="K292" s="213"/>
    </row>
    <row r="293" spans="1:250" ht="25.25" customHeight="1" outlineLevel="2">
      <c r="A293" s="431" t="s">
        <v>1787</v>
      </c>
      <c r="B293" s="199" t="s">
        <v>97</v>
      </c>
      <c r="C293" s="88" t="s">
        <v>20</v>
      </c>
      <c r="D293" s="128">
        <v>1</v>
      </c>
      <c r="E293" s="50"/>
      <c r="F293" s="163"/>
      <c r="G293" s="87">
        <f t="shared" si="13"/>
        <v>0</v>
      </c>
      <c r="H293" s="23"/>
      <c r="I293" s="23"/>
      <c r="J293" s="213"/>
      <c r="K293" s="213"/>
    </row>
    <row r="294" spans="1:250" s="42" customFormat="1" ht="21" customHeight="1" outlineLevel="2">
      <c r="A294" s="435" t="s">
        <v>1788</v>
      </c>
      <c r="B294" s="286" t="s">
        <v>306</v>
      </c>
      <c r="C294" s="260"/>
      <c r="D294" s="303"/>
      <c r="E294" s="202"/>
      <c r="F294" s="261"/>
      <c r="G294" s="261"/>
      <c r="H294" s="164">
        <f>SUM(G295:G328)</f>
        <v>0</v>
      </c>
      <c r="I294" s="261"/>
      <c r="J294" s="217"/>
      <c r="K294" s="217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  <c r="DZ294" s="24"/>
      <c r="EA294" s="24"/>
      <c r="EB294" s="24"/>
      <c r="EC294" s="24"/>
      <c r="ED294" s="24"/>
      <c r="EE294" s="24"/>
      <c r="EF294" s="24"/>
      <c r="EG294" s="24"/>
      <c r="EH294" s="24"/>
      <c r="EI294" s="24"/>
      <c r="EJ294" s="24"/>
      <c r="EK294" s="24"/>
      <c r="EL294" s="24"/>
      <c r="EM294" s="24"/>
      <c r="EN294" s="24"/>
      <c r="EO294" s="24"/>
      <c r="EP294" s="24"/>
      <c r="EQ294" s="24"/>
      <c r="ER294" s="24"/>
      <c r="ES294" s="24"/>
      <c r="ET294" s="24"/>
      <c r="EU294" s="24"/>
      <c r="EV294" s="24"/>
      <c r="EW294" s="24"/>
      <c r="EX294" s="24"/>
      <c r="EY294" s="24"/>
      <c r="EZ294" s="24"/>
      <c r="FA294" s="24"/>
      <c r="FB294" s="24"/>
      <c r="FC294" s="24"/>
      <c r="FD294" s="24"/>
      <c r="FE294" s="24"/>
      <c r="FF294" s="24"/>
      <c r="FG294" s="24"/>
      <c r="FH294" s="24"/>
      <c r="FI294" s="24"/>
      <c r="FJ294" s="24"/>
      <c r="FK294" s="24"/>
      <c r="FL294" s="24"/>
      <c r="FM294" s="24"/>
      <c r="FN294" s="24"/>
      <c r="FO294" s="24"/>
      <c r="FP294" s="24"/>
      <c r="FQ294" s="24"/>
      <c r="FR294" s="24"/>
      <c r="FS294" s="24"/>
      <c r="FT294" s="24"/>
      <c r="FU294" s="24"/>
      <c r="FV294" s="24"/>
      <c r="FW294" s="24"/>
      <c r="FX294" s="24"/>
      <c r="FY294" s="24"/>
      <c r="FZ294" s="24"/>
      <c r="GA294" s="24"/>
      <c r="GB294" s="24"/>
      <c r="GC294" s="24"/>
      <c r="GD294" s="24"/>
      <c r="GE294" s="24"/>
      <c r="GF294" s="24"/>
      <c r="GG294" s="24"/>
      <c r="GH294" s="24"/>
      <c r="GI294" s="24"/>
      <c r="GJ294" s="24"/>
      <c r="GK294" s="24"/>
      <c r="GL294" s="24"/>
      <c r="GM294" s="24"/>
      <c r="GN294" s="24"/>
      <c r="GO294" s="24"/>
      <c r="GP294" s="24"/>
      <c r="GQ294" s="24"/>
      <c r="GR294" s="24"/>
      <c r="GS294" s="24"/>
      <c r="GT294" s="24"/>
      <c r="GU294" s="24"/>
      <c r="GV294" s="24"/>
      <c r="GW294" s="24"/>
      <c r="GX294" s="24"/>
      <c r="GY294" s="24"/>
      <c r="GZ294" s="24"/>
      <c r="HA294" s="24"/>
      <c r="HB294" s="24"/>
      <c r="HC294" s="24"/>
      <c r="HD294" s="24"/>
      <c r="HE294" s="24"/>
      <c r="HF294" s="24"/>
      <c r="HG294" s="24"/>
      <c r="HH294" s="24"/>
      <c r="HI294" s="24"/>
      <c r="HJ294" s="24"/>
      <c r="HK294" s="24"/>
      <c r="HL294" s="24"/>
      <c r="HM294" s="24"/>
      <c r="HN294" s="24"/>
      <c r="HO294" s="24"/>
      <c r="HP294" s="24"/>
      <c r="HQ294" s="24"/>
      <c r="HR294" s="24"/>
      <c r="HS294" s="24"/>
      <c r="HT294" s="24"/>
      <c r="HU294" s="24"/>
      <c r="HV294" s="24"/>
      <c r="HW294" s="24"/>
      <c r="HX294" s="24"/>
      <c r="HY294" s="24"/>
      <c r="HZ294" s="24"/>
      <c r="IA294" s="24"/>
      <c r="IB294" s="24"/>
      <c r="IC294" s="24"/>
      <c r="ID294" s="24"/>
      <c r="IE294" s="24"/>
      <c r="IF294" s="24"/>
      <c r="IG294" s="24"/>
      <c r="IH294" s="24"/>
      <c r="II294" s="24"/>
      <c r="IJ294" s="24"/>
      <c r="IK294" s="24"/>
      <c r="IL294" s="24"/>
      <c r="IM294" s="24"/>
      <c r="IN294" s="24"/>
      <c r="IO294" s="24"/>
      <c r="IP294" s="24"/>
    </row>
    <row r="295" spans="1:250" ht="21" customHeight="1" outlineLevel="4">
      <c r="A295" s="431" t="s">
        <v>1789</v>
      </c>
      <c r="B295" s="199" t="s">
        <v>77</v>
      </c>
      <c r="C295" s="88" t="s">
        <v>1</v>
      </c>
      <c r="D295" s="128">
        <v>291</v>
      </c>
      <c r="E295" s="50"/>
      <c r="F295" s="244"/>
      <c r="G295" s="87">
        <f>E295*F295</f>
        <v>0</v>
      </c>
      <c r="H295" s="23"/>
      <c r="I295" s="23"/>
      <c r="J295" s="213"/>
      <c r="K295" s="213"/>
    </row>
    <row r="296" spans="1:250" ht="21" customHeight="1" outlineLevel="4">
      <c r="A296" s="431" t="s">
        <v>1790</v>
      </c>
      <c r="B296" s="199" t="s">
        <v>78</v>
      </c>
      <c r="C296" s="88" t="s">
        <v>1</v>
      </c>
      <c r="D296" s="128">
        <v>361</v>
      </c>
      <c r="E296" s="50"/>
      <c r="F296" s="244"/>
      <c r="G296" s="87">
        <f t="shared" ref="G296:G328" si="14">E296*F296</f>
        <v>0</v>
      </c>
      <c r="H296" s="23"/>
      <c r="I296" s="23"/>
      <c r="J296" s="213"/>
      <c r="K296" s="213"/>
    </row>
    <row r="297" spans="1:250" ht="21" customHeight="1" outlineLevel="4">
      <c r="A297" s="431" t="s">
        <v>1791</v>
      </c>
      <c r="B297" s="199" t="s">
        <v>79</v>
      </c>
      <c r="C297" s="88" t="s">
        <v>1</v>
      </c>
      <c r="D297" s="128">
        <v>354</v>
      </c>
      <c r="E297" s="50"/>
      <c r="F297" s="162"/>
      <c r="G297" s="87">
        <f t="shared" si="14"/>
        <v>0</v>
      </c>
      <c r="H297" s="75"/>
      <c r="I297" s="23"/>
      <c r="J297" s="213"/>
      <c r="K297" s="213"/>
    </row>
    <row r="298" spans="1:250" ht="21" customHeight="1" outlineLevel="4">
      <c r="A298" s="431" t="s">
        <v>1792</v>
      </c>
      <c r="B298" s="199" t="s">
        <v>81</v>
      </c>
      <c r="C298" s="88" t="s">
        <v>1</v>
      </c>
      <c r="D298" s="128">
        <v>86</v>
      </c>
      <c r="E298" s="50"/>
      <c r="F298" s="162"/>
      <c r="G298" s="87">
        <f t="shared" si="14"/>
        <v>0</v>
      </c>
      <c r="H298" s="75"/>
      <c r="I298" s="23"/>
      <c r="J298" s="213"/>
      <c r="K298" s="213"/>
    </row>
    <row r="299" spans="1:250" ht="21" customHeight="1" outlineLevel="4">
      <c r="A299" s="431" t="s">
        <v>1793</v>
      </c>
      <c r="B299" s="199" t="s">
        <v>82</v>
      </c>
      <c r="C299" s="88" t="s">
        <v>1</v>
      </c>
      <c r="D299" s="128">
        <v>69</v>
      </c>
      <c r="E299" s="50"/>
      <c r="F299" s="162"/>
      <c r="G299" s="87">
        <f t="shared" si="14"/>
        <v>0</v>
      </c>
      <c r="H299" s="75"/>
      <c r="I299" s="23"/>
      <c r="J299" s="213"/>
      <c r="K299" s="213"/>
    </row>
    <row r="300" spans="1:250" ht="21" customHeight="1" outlineLevel="4">
      <c r="A300" s="431" t="s">
        <v>1794</v>
      </c>
      <c r="B300" s="199" t="s">
        <v>107</v>
      </c>
      <c r="C300" s="88" t="s">
        <v>1</v>
      </c>
      <c r="D300" s="128">
        <v>13</v>
      </c>
      <c r="E300" s="50"/>
      <c r="F300" s="162"/>
      <c r="G300" s="87">
        <f t="shared" si="14"/>
        <v>0</v>
      </c>
      <c r="H300" s="75"/>
      <c r="I300" s="23"/>
      <c r="J300" s="213"/>
      <c r="K300" s="213"/>
    </row>
    <row r="301" spans="1:250" ht="21" customHeight="1" outlineLevel="4">
      <c r="A301" s="431" t="s">
        <v>1795</v>
      </c>
      <c r="B301" s="199" t="s">
        <v>108</v>
      </c>
      <c r="C301" s="88" t="s">
        <v>1</v>
      </c>
      <c r="D301" s="128">
        <v>4</v>
      </c>
      <c r="E301" s="50"/>
      <c r="F301" s="162"/>
      <c r="G301" s="87">
        <f t="shared" si="14"/>
        <v>0</v>
      </c>
      <c r="H301" s="75"/>
      <c r="I301" s="23"/>
      <c r="J301" s="213"/>
      <c r="K301" s="213"/>
    </row>
    <row r="302" spans="1:250" ht="21" customHeight="1" outlineLevel="4">
      <c r="A302" s="431" t="s">
        <v>1796</v>
      </c>
      <c r="B302" s="199" t="s">
        <v>83</v>
      </c>
      <c r="C302" s="88" t="s">
        <v>1</v>
      </c>
      <c r="D302" s="128">
        <v>5</v>
      </c>
      <c r="E302" s="50"/>
      <c r="F302" s="162"/>
      <c r="G302" s="87">
        <f t="shared" si="14"/>
        <v>0</v>
      </c>
      <c r="H302" s="75"/>
      <c r="I302" s="23"/>
      <c r="J302" s="213"/>
      <c r="K302" s="213"/>
    </row>
    <row r="303" spans="1:250" ht="21" customHeight="1" outlineLevel="4">
      <c r="A303" s="431" t="s">
        <v>1797</v>
      </c>
      <c r="B303" s="199" t="s">
        <v>110</v>
      </c>
      <c r="C303" s="88" t="s">
        <v>1</v>
      </c>
      <c r="D303" s="128">
        <v>207</v>
      </c>
      <c r="E303" s="50"/>
      <c r="F303" s="162"/>
      <c r="G303" s="87">
        <f t="shared" si="14"/>
        <v>0</v>
      </c>
      <c r="H303" s="75"/>
      <c r="I303" s="23"/>
      <c r="J303" s="213"/>
      <c r="K303" s="213"/>
    </row>
    <row r="304" spans="1:250" ht="21" customHeight="1" outlineLevel="4">
      <c r="A304" s="431" t="s">
        <v>1798</v>
      </c>
      <c r="B304" s="199" t="s">
        <v>86</v>
      </c>
      <c r="C304" s="88" t="s">
        <v>1</v>
      </c>
      <c r="D304" s="128">
        <v>14</v>
      </c>
      <c r="E304" s="50"/>
      <c r="F304" s="244"/>
      <c r="G304" s="87">
        <f t="shared" si="14"/>
        <v>0</v>
      </c>
      <c r="H304" s="75"/>
      <c r="I304" s="23"/>
      <c r="J304" s="213"/>
      <c r="K304" s="213"/>
    </row>
    <row r="305" spans="1:11" ht="21" customHeight="1" outlineLevel="4">
      <c r="A305" s="431" t="s">
        <v>1799</v>
      </c>
      <c r="B305" s="199" t="s">
        <v>89</v>
      </c>
      <c r="C305" s="88" t="s">
        <v>19</v>
      </c>
      <c r="D305" s="128">
        <v>10</v>
      </c>
      <c r="E305" s="50"/>
      <c r="F305" s="244"/>
      <c r="G305" s="87">
        <f t="shared" si="14"/>
        <v>0</v>
      </c>
      <c r="H305" s="23"/>
      <c r="I305" s="23"/>
      <c r="J305" s="213"/>
      <c r="K305" s="213"/>
    </row>
    <row r="306" spans="1:11" ht="21" customHeight="1" outlineLevel="4">
      <c r="A306" s="431" t="s">
        <v>1800</v>
      </c>
      <c r="B306" s="199" t="s">
        <v>90</v>
      </c>
      <c r="C306" s="88" t="s">
        <v>19</v>
      </c>
      <c r="D306" s="128">
        <v>5</v>
      </c>
      <c r="E306" s="50"/>
      <c r="F306" s="244"/>
      <c r="G306" s="87">
        <f t="shared" si="14"/>
        <v>0</v>
      </c>
      <c r="H306" s="23"/>
      <c r="I306" s="23"/>
      <c r="J306" s="213"/>
      <c r="K306" s="213"/>
    </row>
    <row r="307" spans="1:11" ht="21" customHeight="1" outlineLevel="4">
      <c r="A307" s="431" t="s">
        <v>1801</v>
      </c>
      <c r="B307" s="199" t="s">
        <v>91</v>
      </c>
      <c r="C307" s="88" t="s">
        <v>19</v>
      </c>
      <c r="D307" s="128">
        <v>5</v>
      </c>
      <c r="E307" s="50"/>
      <c r="F307" s="244"/>
      <c r="G307" s="87">
        <f t="shared" si="14"/>
        <v>0</v>
      </c>
      <c r="H307" s="23"/>
      <c r="I307" s="23"/>
      <c r="J307" s="213"/>
      <c r="K307" s="213"/>
    </row>
    <row r="308" spans="1:11" ht="21" customHeight="1" outlineLevel="4">
      <c r="A308" s="431" t="s">
        <v>1802</v>
      </c>
      <c r="B308" s="199" t="s">
        <v>92</v>
      </c>
      <c r="C308" s="88" t="s">
        <v>19</v>
      </c>
      <c r="D308" s="128">
        <v>6</v>
      </c>
      <c r="E308" s="50"/>
      <c r="F308" s="244"/>
      <c r="G308" s="87">
        <f t="shared" si="14"/>
        <v>0</v>
      </c>
      <c r="H308" s="23"/>
      <c r="I308" s="23"/>
      <c r="J308" s="213"/>
      <c r="K308" s="213"/>
    </row>
    <row r="309" spans="1:11" ht="21" customHeight="1" outlineLevel="4">
      <c r="A309" s="431" t="s">
        <v>1803</v>
      </c>
      <c r="B309" s="199" t="s">
        <v>93</v>
      </c>
      <c r="C309" s="88" t="s">
        <v>19</v>
      </c>
      <c r="D309" s="128">
        <v>6</v>
      </c>
      <c r="E309" s="50"/>
      <c r="F309" s="244"/>
      <c r="G309" s="87">
        <f t="shared" si="14"/>
        <v>0</v>
      </c>
      <c r="H309" s="23"/>
      <c r="I309" s="23"/>
      <c r="J309" s="213"/>
      <c r="K309" s="213"/>
    </row>
    <row r="310" spans="1:11" ht="21" customHeight="1" outlineLevel="4">
      <c r="A310" s="431" t="s">
        <v>1804</v>
      </c>
      <c r="B310" s="199" t="s">
        <v>94</v>
      </c>
      <c r="C310" s="88" t="s">
        <v>1</v>
      </c>
      <c r="D310" s="128">
        <v>5</v>
      </c>
      <c r="E310" s="50"/>
      <c r="F310" s="244"/>
      <c r="G310" s="87">
        <f t="shared" si="14"/>
        <v>0</v>
      </c>
      <c r="H310" s="23"/>
      <c r="I310" s="23"/>
      <c r="J310" s="213"/>
      <c r="K310" s="213"/>
    </row>
    <row r="311" spans="1:11" ht="21" customHeight="1" outlineLevel="4">
      <c r="A311" s="431" t="s">
        <v>1805</v>
      </c>
      <c r="B311" s="199" t="s">
        <v>11</v>
      </c>
      <c r="C311" s="88" t="s">
        <v>1</v>
      </c>
      <c r="D311" s="128">
        <v>107</v>
      </c>
      <c r="E311" s="50"/>
      <c r="F311" s="244"/>
      <c r="G311" s="87">
        <f t="shared" si="14"/>
        <v>0</v>
      </c>
      <c r="H311" s="75"/>
      <c r="I311" s="23"/>
      <c r="J311" s="213"/>
      <c r="K311" s="213"/>
    </row>
    <row r="312" spans="1:11" ht="21" customHeight="1" outlineLevel="4">
      <c r="A312" s="431" t="s">
        <v>1806</v>
      </c>
      <c r="B312" s="199" t="s">
        <v>201</v>
      </c>
      <c r="C312" s="88" t="s">
        <v>1</v>
      </c>
      <c r="D312" s="128">
        <v>54</v>
      </c>
      <c r="E312" s="50"/>
      <c r="F312" s="244"/>
      <c r="G312" s="87">
        <f t="shared" si="14"/>
        <v>0</v>
      </c>
      <c r="H312" s="75"/>
      <c r="I312" s="23"/>
      <c r="J312" s="213"/>
      <c r="K312" s="213"/>
    </row>
    <row r="313" spans="1:11" ht="21" customHeight="1" outlineLevel="4">
      <c r="A313" s="431" t="s">
        <v>1807</v>
      </c>
      <c r="B313" s="199" t="s">
        <v>957</v>
      </c>
      <c r="C313" s="88" t="s">
        <v>1</v>
      </c>
      <c r="D313" s="128">
        <v>40</v>
      </c>
      <c r="E313" s="50"/>
      <c r="F313" s="244"/>
      <c r="G313" s="87">
        <f t="shared" si="14"/>
        <v>0</v>
      </c>
      <c r="H313" s="75"/>
      <c r="I313" s="23"/>
      <c r="J313" s="213"/>
      <c r="K313" s="213"/>
    </row>
    <row r="314" spans="1:11" ht="21" customHeight="1" outlineLevel="4">
      <c r="A314" s="431" t="s">
        <v>1808</v>
      </c>
      <c r="B314" s="199" t="s">
        <v>378</v>
      </c>
      <c r="C314" s="88" t="s">
        <v>1</v>
      </c>
      <c r="D314" s="128">
        <v>79</v>
      </c>
      <c r="E314" s="50"/>
      <c r="F314" s="244"/>
      <c r="G314" s="87">
        <f t="shared" si="14"/>
        <v>0</v>
      </c>
      <c r="H314" s="75"/>
      <c r="I314" s="23"/>
      <c r="J314" s="213"/>
      <c r="K314" s="213"/>
    </row>
    <row r="315" spans="1:11" ht="21" customHeight="1" outlineLevel="4">
      <c r="A315" s="431" t="s">
        <v>1809</v>
      </c>
      <c r="B315" s="199" t="s">
        <v>215</v>
      </c>
      <c r="C315" s="88" t="s">
        <v>1</v>
      </c>
      <c r="D315" s="128">
        <v>214</v>
      </c>
      <c r="E315" s="50"/>
      <c r="F315" s="244"/>
      <c r="G315" s="87">
        <f t="shared" si="14"/>
        <v>0</v>
      </c>
      <c r="H315" s="75"/>
      <c r="I315" s="23"/>
      <c r="J315" s="213"/>
      <c r="K315" s="213"/>
    </row>
    <row r="316" spans="1:11" ht="21" customHeight="1" outlineLevel="4">
      <c r="A316" s="431" t="s">
        <v>1810</v>
      </c>
      <c r="B316" s="199" t="s">
        <v>202</v>
      </c>
      <c r="C316" s="88" t="s">
        <v>1</v>
      </c>
      <c r="D316" s="128">
        <v>234</v>
      </c>
      <c r="E316" s="50"/>
      <c r="F316" s="244"/>
      <c r="G316" s="87">
        <f t="shared" si="14"/>
        <v>0</v>
      </c>
      <c r="H316" s="75"/>
      <c r="I316" s="23"/>
      <c r="J316" s="213"/>
      <c r="K316" s="213"/>
    </row>
    <row r="317" spans="1:11" ht="21" customHeight="1" outlineLevel="4">
      <c r="A317" s="431" t="s">
        <v>1811</v>
      </c>
      <c r="B317" s="199" t="s">
        <v>379</v>
      </c>
      <c r="C317" s="88" t="s">
        <v>1</v>
      </c>
      <c r="D317" s="128">
        <v>78</v>
      </c>
      <c r="E317" s="50"/>
      <c r="F317" s="244"/>
      <c r="G317" s="87">
        <f t="shared" si="14"/>
        <v>0</v>
      </c>
      <c r="H317" s="75"/>
      <c r="I317" s="23"/>
      <c r="J317" s="213"/>
      <c r="K317" s="213"/>
    </row>
    <row r="318" spans="1:11" ht="21" customHeight="1" outlineLevel="4">
      <c r="A318" s="431" t="s">
        <v>1812</v>
      </c>
      <c r="B318" s="199" t="s">
        <v>366</v>
      </c>
      <c r="C318" s="88" t="s">
        <v>1</v>
      </c>
      <c r="D318" s="128">
        <v>36</v>
      </c>
      <c r="E318" s="50"/>
      <c r="F318" s="244"/>
      <c r="G318" s="87">
        <f t="shared" si="14"/>
        <v>0</v>
      </c>
      <c r="H318" s="75"/>
      <c r="I318" s="23"/>
      <c r="J318" s="213"/>
      <c r="K318" s="213"/>
    </row>
    <row r="319" spans="1:11" ht="21" customHeight="1" outlineLevel="4">
      <c r="A319" s="431" t="s">
        <v>1813</v>
      </c>
      <c r="B319" s="199" t="s">
        <v>367</v>
      </c>
      <c r="C319" s="88" t="s">
        <v>1</v>
      </c>
      <c r="D319" s="128">
        <v>63</v>
      </c>
      <c r="E319" s="50"/>
      <c r="F319" s="244"/>
      <c r="G319" s="87">
        <f t="shared" si="14"/>
        <v>0</v>
      </c>
      <c r="H319" s="75"/>
      <c r="I319" s="23"/>
      <c r="J319" s="213"/>
      <c r="K319" s="213"/>
    </row>
    <row r="320" spans="1:11" ht="21" customHeight="1" outlineLevel="4">
      <c r="A320" s="431" t="s">
        <v>1814</v>
      </c>
      <c r="B320" s="199" t="s">
        <v>380</v>
      </c>
      <c r="C320" s="88" t="s">
        <v>1</v>
      </c>
      <c r="D320" s="128">
        <v>86</v>
      </c>
      <c r="E320" s="50"/>
      <c r="F320" s="244"/>
      <c r="G320" s="87">
        <f t="shared" si="14"/>
        <v>0</v>
      </c>
      <c r="H320" s="75"/>
      <c r="I320" s="23"/>
      <c r="J320" s="213"/>
      <c r="K320" s="213"/>
    </row>
    <row r="321" spans="1:250" ht="21" customHeight="1" outlineLevel="4">
      <c r="A321" s="431" t="s">
        <v>1815</v>
      </c>
      <c r="B321" s="199" t="s">
        <v>381</v>
      </c>
      <c r="C321" s="88" t="s">
        <v>1</v>
      </c>
      <c r="D321" s="128">
        <v>31</v>
      </c>
      <c r="E321" s="50"/>
      <c r="F321" s="244"/>
      <c r="G321" s="87">
        <f t="shared" si="14"/>
        <v>0</v>
      </c>
      <c r="H321" s="75"/>
      <c r="I321" s="23"/>
      <c r="J321" s="213"/>
      <c r="K321" s="213"/>
    </row>
    <row r="322" spans="1:250" ht="21" customHeight="1" outlineLevel="4">
      <c r="A322" s="431" t="s">
        <v>1816</v>
      </c>
      <c r="B322" s="199" t="s">
        <v>104</v>
      </c>
      <c r="C322" s="88" t="s">
        <v>1</v>
      </c>
      <c r="D322" s="128">
        <v>5</v>
      </c>
      <c r="E322" s="50"/>
      <c r="F322" s="244"/>
      <c r="G322" s="87">
        <f t="shared" si="14"/>
        <v>0</v>
      </c>
      <c r="H322" s="75"/>
      <c r="I322" s="23"/>
      <c r="J322" s="213"/>
      <c r="K322" s="213"/>
    </row>
    <row r="323" spans="1:250" ht="21" customHeight="1" outlineLevel="4">
      <c r="A323" s="431" t="s">
        <v>1817</v>
      </c>
      <c r="B323" s="199" t="s">
        <v>376</v>
      </c>
      <c r="C323" s="88" t="s">
        <v>1</v>
      </c>
      <c r="D323" s="128">
        <v>216</v>
      </c>
      <c r="E323" s="50"/>
      <c r="F323" s="244"/>
      <c r="G323" s="87">
        <f t="shared" si="14"/>
        <v>0</v>
      </c>
      <c r="H323" s="75"/>
      <c r="I323" s="23"/>
      <c r="J323" s="213"/>
      <c r="K323" s="213"/>
    </row>
    <row r="324" spans="1:250" ht="21" customHeight="1" outlineLevel="4">
      <c r="A324" s="431" t="s">
        <v>1818</v>
      </c>
      <c r="B324" s="199" t="s">
        <v>382</v>
      </c>
      <c r="C324" s="88" t="s">
        <v>1</v>
      </c>
      <c r="D324" s="128">
        <v>95</v>
      </c>
      <c r="E324" s="50"/>
      <c r="F324" s="244"/>
      <c r="G324" s="87">
        <f t="shared" si="14"/>
        <v>0</v>
      </c>
      <c r="H324" s="75"/>
      <c r="I324" s="23"/>
      <c r="J324" s="213"/>
      <c r="K324" s="213"/>
    </row>
    <row r="325" spans="1:250" ht="21" customHeight="1" outlineLevel="4">
      <c r="A325" s="431" t="s">
        <v>1819</v>
      </c>
      <c r="B325" s="199" t="s">
        <v>368</v>
      </c>
      <c r="C325" s="88" t="s">
        <v>15</v>
      </c>
      <c r="D325" s="128">
        <v>131</v>
      </c>
      <c r="E325" s="50"/>
      <c r="F325" s="244"/>
      <c r="G325" s="87">
        <f t="shared" si="14"/>
        <v>0</v>
      </c>
      <c r="H325" s="75"/>
      <c r="I325" s="23"/>
      <c r="J325" s="213"/>
      <c r="K325" s="213"/>
    </row>
    <row r="326" spans="1:250" ht="21" customHeight="1" outlineLevel="4">
      <c r="A326" s="431" t="s">
        <v>1820</v>
      </c>
      <c r="B326" s="199" t="s">
        <v>383</v>
      </c>
      <c r="C326" s="88" t="s">
        <v>15</v>
      </c>
      <c r="D326" s="128">
        <v>41</v>
      </c>
      <c r="E326" s="50"/>
      <c r="F326" s="244"/>
      <c r="G326" s="87">
        <f t="shared" si="14"/>
        <v>0</v>
      </c>
      <c r="H326" s="75"/>
      <c r="I326" s="23"/>
      <c r="J326" s="213"/>
      <c r="K326" s="213"/>
    </row>
    <row r="327" spans="1:250" ht="21" customHeight="1" outlineLevel="4">
      <c r="A327" s="431" t="s">
        <v>1821</v>
      </c>
      <c r="B327" s="199" t="s">
        <v>384</v>
      </c>
      <c r="C327" s="88" t="s">
        <v>15</v>
      </c>
      <c r="D327" s="128">
        <v>12</v>
      </c>
      <c r="E327" s="50"/>
      <c r="F327" s="244"/>
      <c r="G327" s="87">
        <f t="shared" si="14"/>
        <v>0</v>
      </c>
      <c r="H327" s="75"/>
      <c r="I327" s="23"/>
      <c r="J327" s="213"/>
      <c r="K327" s="213"/>
    </row>
    <row r="328" spans="1:250" ht="25.25" customHeight="1" outlineLevel="4">
      <c r="A328" s="431" t="s">
        <v>1822</v>
      </c>
      <c r="B328" s="199" t="s">
        <v>97</v>
      </c>
      <c r="C328" s="88" t="s">
        <v>20</v>
      </c>
      <c r="D328" s="128">
        <v>1</v>
      </c>
      <c r="E328" s="50"/>
      <c r="F328" s="163"/>
      <c r="G328" s="87">
        <f t="shared" si="14"/>
        <v>0</v>
      </c>
      <c r="H328" s="23"/>
      <c r="I328" s="23"/>
      <c r="J328" s="213"/>
      <c r="K328" s="213"/>
    </row>
    <row r="329" spans="1:250" s="42" customFormat="1" ht="25.25" customHeight="1" outlineLevel="1">
      <c r="A329" s="434" t="s">
        <v>1823</v>
      </c>
      <c r="B329" s="288" t="s">
        <v>146</v>
      </c>
      <c r="C329" s="257"/>
      <c r="D329" s="305"/>
      <c r="E329" s="203"/>
      <c r="F329" s="258"/>
      <c r="G329" s="259"/>
      <c r="H329" s="204">
        <f>H330+H356+H369</f>
        <v>0</v>
      </c>
      <c r="I329" s="259"/>
      <c r="J329" s="217"/>
      <c r="K329" s="217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  <c r="CY329" s="24"/>
      <c r="CZ329" s="24"/>
      <c r="DA329" s="24"/>
      <c r="DB329" s="24"/>
      <c r="DC329" s="24"/>
      <c r="DD329" s="24"/>
      <c r="DE329" s="24"/>
      <c r="DF329" s="24"/>
      <c r="DG329" s="24"/>
      <c r="DH329" s="24"/>
      <c r="DI329" s="24"/>
      <c r="DJ329" s="24"/>
      <c r="DK329" s="24"/>
      <c r="DL329" s="24"/>
      <c r="DM329" s="24"/>
      <c r="DN329" s="24"/>
      <c r="DO329" s="24"/>
      <c r="DP329" s="24"/>
      <c r="DQ329" s="24"/>
      <c r="DR329" s="24"/>
      <c r="DS329" s="24"/>
      <c r="DT329" s="24"/>
      <c r="DU329" s="24"/>
      <c r="DV329" s="24"/>
      <c r="DW329" s="24"/>
      <c r="DX329" s="24"/>
      <c r="DY329" s="24"/>
      <c r="DZ329" s="24"/>
      <c r="EA329" s="24"/>
      <c r="EB329" s="24"/>
      <c r="EC329" s="24"/>
      <c r="ED329" s="24"/>
      <c r="EE329" s="24"/>
      <c r="EF329" s="24"/>
      <c r="EG329" s="24"/>
      <c r="EH329" s="24"/>
      <c r="EI329" s="24"/>
      <c r="EJ329" s="24"/>
      <c r="EK329" s="24"/>
      <c r="EL329" s="24"/>
      <c r="EM329" s="24"/>
      <c r="EN329" s="24"/>
      <c r="EO329" s="24"/>
      <c r="EP329" s="24"/>
      <c r="EQ329" s="24"/>
      <c r="ER329" s="24"/>
      <c r="ES329" s="24"/>
      <c r="ET329" s="24"/>
      <c r="EU329" s="24"/>
      <c r="EV329" s="24"/>
      <c r="EW329" s="24"/>
      <c r="EX329" s="24"/>
      <c r="EY329" s="24"/>
      <c r="EZ329" s="24"/>
      <c r="FA329" s="24"/>
      <c r="FB329" s="24"/>
      <c r="FC329" s="24"/>
      <c r="FD329" s="24"/>
      <c r="FE329" s="24"/>
      <c r="FF329" s="24"/>
      <c r="FG329" s="24"/>
      <c r="FH329" s="24"/>
      <c r="FI329" s="24"/>
      <c r="FJ329" s="24"/>
      <c r="FK329" s="24"/>
      <c r="FL329" s="24"/>
      <c r="FM329" s="24"/>
      <c r="FN329" s="24"/>
      <c r="FO329" s="24"/>
      <c r="FP329" s="24"/>
      <c r="FQ329" s="24"/>
      <c r="FR329" s="24"/>
      <c r="FS329" s="24"/>
      <c r="FT329" s="24"/>
      <c r="FU329" s="24"/>
      <c r="FV329" s="24"/>
      <c r="FW329" s="24"/>
      <c r="FX329" s="24"/>
      <c r="FY329" s="24"/>
      <c r="FZ329" s="24"/>
      <c r="GA329" s="24"/>
      <c r="GB329" s="24"/>
      <c r="GC329" s="24"/>
      <c r="GD329" s="24"/>
      <c r="GE329" s="24"/>
      <c r="GF329" s="24"/>
      <c r="GG329" s="24"/>
      <c r="GH329" s="24"/>
      <c r="GI329" s="24"/>
      <c r="GJ329" s="24"/>
      <c r="GK329" s="24"/>
      <c r="GL329" s="24"/>
      <c r="GM329" s="24"/>
      <c r="GN329" s="24"/>
      <c r="GO329" s="24"/>
      <c r="GP329" s="24"/>
      <c r="GQ329" s="24"/>
      <c r="GR329" s="24"/>
      <c r="GS329" s="24"/>
      <c r="GT329" s="24"/>
      <c r="GU329" s="24"/>
      <c r="GV329" s="24"/>
      <c r="GW329" s="24"/>
      <c r="GX329" s="24"/>
      <c r="GY329" s="24"/>
      <c r="GZ329" s="24"/>
      <c r="HA329" s="24"/>
      <c r="HB329" s="24"/>
      <c r="HC329" s="24"/>
      <c r="HD329" s="24"/>
      <c r="HE329" s="24"/>
      <c r="HF329" s="24"/>
      <c r="HG329" s="24"/>
      <c r="HH329" s="24"/>
      <c r="HI329" s="24"/>
      <c r="HJ329" s="24"/>
      <c r="HK329" s="24"/>
      <c r="HL329" s="24"/>
      <c r="HM329" s="24"/>
      <c r="HN329" s="24"/>
      <c r="HO329" s="24"/>
      <c r="HP329" s="24"/>
      <c r="HQ329" s="24"/>
      <c r="HR329" s="24"/>
      <c r="HS329" s="24"/>
      <c r="HT329" s="24"/>
      <c r="HU329" s="24"/>
      <c r="HV329" s="24"/>
      <c r="HW329" s="24"/>
      <c r="HX329" s="24"/>
      <c r="HY329" s="24"/>
      <c r="HZ329" s="24"/>
      <c r="IA329" s="24"/>
      <c r="IB329" s="24"/>
      <c r="IC329" s="24"/>
      <c r="ID329" s="24"/>
      <c r="IE329" s="24"/>
      <c r="IF329" s="24"/>
      <c r="IG329" s="24"/>
      <c r="IH329" s="24"/>
      <c r="II329" s="24"/>
      <c r="IJ329" s="24"/>
      <c r="IK329" s="24"/>
      <c r="IL329" s="24"/>
      <c r="IM329" s="24"/>
      <c r="IN329" s="24"/>
      <c r="IO329" s="24"/>
      <c r="IP329" s="24"/>
    </row>
    <row r="330" spans="1:250" s="42" customFormat="1" ht="21" customHeight="1" outlineLevel="2">
      <c r="A330" s="435" t="s">
        <v>1824</v>
      </c>
      <c r="B330" s="286" t="s">
        <v>307</v>
      </c>
      <c r="C330" s="260"/>
      <c r="D330" s="303"/>
      <c r="E330" s="202"/>
      <c r="F330" s="261"/>
      <c r="G330" s="164"/>
      <c r="H330" s="320">
        <f>SUM(G331:G355)</f>
        <v>0</v>
      </c>
      <c r="I330" s="164"/>
      <c r="J330" s="217"/>
      <c r="K330" s="217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  <c r="DC330" s="24"/>
      <c r="DD330" s="24"/>
      <c r="DE330" s="24"/>
      <c r="DF330" s="24"/>
      <c r="DG330" s="24"/>
      <c r="DH330" s="24"/>
      <c r="DI330" s="24"/>
      <c r="DJ330" s="24"/>
      <c r="DK330" s="24"/>
      <c r="DL330" s="24"/>
      <c r="DM330" s="24"/>
      <c r="DN330" s="24"/>
      <c r="DO330" s="24"/>
      <c r="DP330" s="24"/>
      <c r="DQ330" s="24"/>
      <c r="DR330" s="24"/>
      <c r="DS330" s="24"/>
      <c r="DT330" s="24"/>
      <c r="DU330" s="24"/>
      <c r="DV330" s="24"/>
      <c r="DW330" s="24"/>
      <c r="DX330" s="24"/>
      <c r="DY330" s="24"/>
      <c r="DZ330" s="24"/>
      <c r="EA330" s="24"/>
      <c r="EB330" s="24"/>
      <c r="EC330" s="24"/>
      <c r="ED330" s="24"/>
      <c r="EE330" s="24"/>
      <c r="EF330" s="24"/>
      <c r="EG330" s="24"/>
      <c r="EH330" s="24"/>
      <c r="EI330" s="24"/>
      <c r="EJ330" s="24"/>
      <c r="EK330" s="24"/>
      <c r="EL330" s="24"/>
      <c r="EM330" s="24"/>
      <c r="EN330" s="24"/>
      <c r="EO330" s="24"/>
      <c r="EP330" s="24"/>
      <c r="EQ330" s="24"/>
      <c r="ER330" s="24"/>
      <c r="ES330" s="24"/>
      <c r="ET330" s="24"/>
      <c r="EU330" s="24"/>
      <c r="EV330" s="24"/>
      <c r="EW330" s="24"/>
      <c r="EX330" s="24"/>
      <c r="EY330" s="24"/>
      <c r="EZ330" s="24"/>
      <c r="FA330" s="24"/>
      <c r="FB330" s="24"/>
      <c r="FC330" s="24"/>
      <c r="FD330" s="24"/>
      <c r="FE330" s="24"/>
      <c r="FF330" s="24"/>
      <c r="FG330" s="24"/>
      <c r="FH330" s="24"/>
      <c r="FI330" s="24"/>
      <c r="FJ330" s="24"/>
      <c r="FK330" s="24"/>
      <c r="FL330" s="24"/>
      <c r="FM330" s="24"/>
      <c r="FN330" s="24"/>
      <c r="FO330" s="24"/>
      <c r="FP330" s="24"/>
      <c r="FQ330" s="24"/>
      <c r="FR330" s="24"/>
      <c r="FS330" s="24"/>
      <c r="FT330" s="24"/>
      <c r="FU330" s="24"/>
      <c r="FV330" s="24"/>
      <c r="FW330" s="24"/>
      <c r="FX330" s="24"/>
      <c r="FY330" s="24"/>
      <c r="FZ330" s="24"/>
      <c r="GA330" s="24"/>
      <c r="GB330" s="24"/>
      <c r="GC330" s="24"/>
      <c r="GD330" s="24"/>
      <c r="GE330" s="24"/>
      <c r="GF330" s="24"/>
      <c r="GG330" s="24"/>
      <c r="GH330" s="24"/>
      <c r="GI330" s="24"/>
      <c r="GJ330" s="24"/>
      <c r="GK330" s="24"/>
      <c r="GL330" s="24"/>
      <c r="GM330" s="24"/>
      <c r="GN330" s="24"/>
      <c r="GO330" s="24"/>
      <c r="GP330" s="24"/>
      <c r="GQ330" s="24"/>
      <c r="GR330" s="24"/>
      <c r="GS330" s="24"/>
      <c r="GT330" s="24"/>
      <c r="GU330" s="24"/>
      <c r="GV330" s="24"/>
      <c r="GW330" s="24"/>
      <c r="GX330" s="24"/>
      <c r="GY330" s="24"/>
      <c r="GZ330" s="24"/>
      <c r="HA330" s="24"/>
      <c r="HB330" s="24"/>
      <c r="HC330" s="24"/>
      <c r="HD330" s="24"/>
      <c r="HE330" s="24"/>
      <c r="HF330" s="24"/>
      <c r="HG330" s="24"/>
      <c r="HH330" s="24"/>
      <c r="HI330" s="24"/>
      <c r="HJ330" s="24"/>
      <c r="HK330" s="24"/>
      <c r="HL330" s="24"/>
      <c r="HM330" s="24"/>
      <c r="HN330" s="24"/>
      <c r="HO330" s="24"/>
      <c r="HP330" s="24"/>
      <c r="HQ330" s="24"/>
      <c r="HR330" s="24"/>
      <c r="HS330" s="24"/>
      <c r="HT330" s="24"/>
      <c r="HU330" s="24"/>
      <c r="HV330" s="24"/>
      <c r="HW330" s="24"/>
      <c r="HX330" s="24"/>
      <c r="HY330" s="24"/>
      <c r="HZ330" s="24"/>
      <c r="IA330" s="24"/>
      <c r="IB330" s="24"/>
      <c r="IC330" s="24"/>
      <c r="ID330" s="24"/>
      <c r="IE330" s="24"/>
      <c r="IF330" s="24"/>
      <c r="IG330" s="24"/>
      <c r="IH330" s="24"/>
      <c r="II330" s="24"/>
      <c r="IJ330" s="24"/>
      <c r="IK330" s="24"/>
      <c r="IL330" s="24"/>
      <c r="IM330" s="24"/>
      <c r="IN330" s="24"/>
      <c r="IO330" s="24"/>
      <c r="IP330" s="24"/>
    </row>
    <row r="331" spans="1:250" ht="21" customHeight="1" outlineLevel="2">
      <c r="A331" s="431" t="s">
        <v>1825</v>
      </c>
      <c r="B331" s="199" t="s">
        <v>77</v>
      </c>
      <c r="C331" s="88" t="s">
        <v>1</v>
      </c>
      <c r="D331" s="128">
        <v>2254</v>
      </c>
      <c r="E331" s="50"/>
      <c r="F331" s="244"/>
      <c r="G331" s="87">
        <f>E331*F331</f>
        <v>0</v>
      </c>
      <c r="H331" s="23"/>
      <c r="I331" s="23"/>
      <c r="J331" s="213"/>
      <c r="K331" s="213"/>
    </row>
    <row r="332" spans="1:250" ht="21" customHeight="1" outlineLevel="2">
      <c r="A332" s="431" t="s">
        <v>1826</v>
      </c>
      <c r="B332" s="199" t="s">
        <v>78</v>
      </c>
      <c r="C332" s="88" t="s">
        <v>1</v>
      </c>
      <c r="D332" s="128">
        <v>1817</v>
      </c>
      <c r="E332" s="50"/>
      <c r="F332" s="244"/>
      <c r="G332" s="87">
        <f t="shared" ref="G332:G355" si="15">E332*F332</f>
        <v>0</v>
      </c>
      <c r="H332" s="23"/>
      <c r="I332" s="23"/>
      <c r="J332" s="213"/>
      <c r="K332" s="213"/>
    </row>
    <row r="333" spans="1:250" ht="21" customHeight="1" outlineLevel="2">
      <c r="A333" s="431" t="s">
        <v>1827</v>
      </c>
      <c r="B333" s="199" t="s">
        <v>79</v>
      </c>
      <c r="C333" s="88" t="s">
        <v>1</v>
      </c>
      <c r="D333" s="128">
        <v>36</v>
      </c>
      <c r="E333" s="50"/>
      <c r="F333" s="244"/>
      <c r="G333" s="87">
        <f t="shared" si="15"/>
        <v>0</v>
      </c>
      <c r="H333" s="75"/>
      <c r="I333" s="23"/>
      <c r="J333" s="213"/>
      <c r="K333" s="213"/>
    </row>
    <row r="334" spans="1:250" ht="21" customHeight="1" outlineLevel="2">
      <c r="A334" s="431" t="s">
        <v>1828</v>
      </c>
      <c r="B334" s="199" t="s">
        <v>80</v>
      </c>
      <c r="C334" s="88" t="s">
        <v>1</v>
      </c>
      <c r="D334" s="128">
        <v>61</v>
      </c>
      <c r="E334" s="50"/>
      <c r="F334" s="244"/>
      <c r="G334" s="87">
        <f t="shared" si="15"/>
        <v>0</v>
      </c>
      <c r="H334" s="75"/>
      <c r="I334" s="23"/>
      <c r="J334" s="213"/>
      <c r="K334" s="213"/>
    </row>
    <row r="335" spans="1:250" ht="21" customHeight="1" outlineLevel="2">
      <c r="A335" s="431" t="s">
        <v>1829</v>
      </c>
      <c r="B335" s="199" t="s">
        <v>82</v>
      </c>
      <c r="C335" s="88" t="s">
        <v>1</v>
      </c>
      <c r="D335" s="128">
        <v>124</v>
      </c>
      <c r="E335" s="50"/>
      <c r="F335" s="162"/>
      <c r="G335" s="87">
        <f t="shared" si="15"/>
        <v>0</v>
      </c>
      <c r="H335" s="75"/>
      <c r="I335" s="23"/>
      <c r="J335" s="213"/>
      <c r="K335" s="213"/>
    </row>
    <row r="336" spans="1:250" ht="21" customHeight="1" outlineLevel="2">
      <c r="A336" s="431" t="s">
        <v>1830</v>
      </c>
      <c r="B336" s="199" t="s">
        <v>104</v>
      </c>
      <c r="C336" s="88" t="s">
        <v>1</v>
      </c>
      <c r="D336" s="128">
        <v>699</v>
      </c>
      <c r="E336" s="50"/>
      <c r="F336" s="162"/>
      <c r="G336" s="87">
        <f t="shared" si="15"/>
        <v>0</v>
      </c>
      <c r="H336" s="75"/>
      <c r="I336" s="23"/>
      <c r="J336" s="213"/>
      <c r="K336" s="213"/>
    </row>
    <row r="337" spans="1:11" ht="21" customHeight="1" outlineLevel="2">
      <c r="A337" s="431" t="s">
        <v>1831</v>
      </c>
      <c r="B337" s="199" t="s">
        <v>125</v>
      </c>
      <c r="C337" s="88" t="s">
        <v>1</v>
      </c>
      <c r="D337" s="128">
        <v>28</v>
      </c>
      <c r="E337" s="50"/>
      <c r="F337" s="162"/>
      <c r="G337" s="87">
        <f t="shared" si="15"/>
        <v>0</v>
      </c>
      <c r="H337" s="75"/>
      <c r="I337" s="23"/>
      <c r="J337" s="213"/>
      <c r="K337" s="213"/>
    </row>
    <row r="338" spans="1:11" ht="21" customHeight="1" outlineLevel="2">
      <c r="A338" s="431" t="s">
        <v>1832</v>
      </c>
      <c r="B338" s="199" t="s">
        <v>84</v>
      </c>
      <c r="C338" s="88" t="s">
        <v>15</v>
      </c>
      <c r="D338" s="128">
        <v>272</v>
      </c>
      <c r="E338" s="50"/>
      <c r="F338" s="162"/>
      <c r="G338" s="87">
        <f t="shared" si="15"/>
        <v>0</v>
      </c>
      <c r="H338" s="75"/>
      <c r="I338" s="23"/>
      <c r="J338" s="213"/>
      <c r="K338" s="213"/>
    </row>
    <row r="339" spans="1:11" ht="21" customHeight="1" outlineLevel="2">
      <c r="A339" s="431" t="s">
        <v>1833</v>
      </c>
      <c r="B339" s="199" t="s">
        <v>105</v>
      </c>
      <c r="C339" s="88" t="s">
        <v>1</v>
      </c>
      <c r="D339" s="128">
        <v>330</v>
      </c>
      <c r="E339" s="50"/>
      <c r="F339" s="162"/>
      <c r="G339" s="87">
        <f t="shared" si="15"/>
        <v>0</v>
      </c>
      <c r="H339" s="75"/>
      <c r="I339" s="23"/>
      <c r="J339" s="213"/>
      <c r="K339" s="213"/>
    </row>
    <row r="340" spans="1:11" ht="21" customHeight="1" outlineLevel="2">
      <c r="A340" s="431" t="s">
        <v>1834</v>
      </c>
      <c r="B340" s="199" t="s">
        <v>88</v>
      </c>
      <c r="C340" s="88" t="s">
        <v>1</v>
      </c>
      <c r="D340" s="128">
        <v>0.7</v>
      </c>
      <c r="E340" s="50"/>
      <c r="F340" s="162"/>
      <c r="G340" s="87">
        <f t="shared" si="15"/>
        <v>0</v>
      </c>
      <c r="H340" s="75"/>
      <c r="I340" s="23"/>
      <c r="J340" s="213"/>
      <c r="K340" s="213"/>
    </row>
    <row r="341" spans="1:11" ht="21" customHeight="1" outlineLevel="2">
      <c r="A341" s="431" t="s">
        <v>1835</v>
      </c>
      <c r="B341" s="199" t="s">
        <v>86</v>
      </c>
      <c r="C341" s="88" t="s">
        <v>1</v>
      </c>
      <c r="D341" s="128">
        <v>15</v>
      </c>
      <c r="E341" s="50"/>
      <c r="F341" s="244"/>
      <c r="G341" s="87">
        <f t="shared" si="15"/>
        <v>0</v>
      </c>
      <c r="H341" s="75"/>
      <c r="I341" s="23"/>
      <c r="J341" s="213"/>
      <c r="K341" s="213"/>
    </row>
    <row r="342" spans="1:11" ht="21" customHeight="1" outlineLevel="2">
      <c r="A342" s="431" t="s">
        <v>1836</v>
      </c>
      <c r="B342" s="199" t="s">
        <v>11</v>
      </c>
      <c r="C342" s="88" t="s">
        <v>1</v>
      </c>
      <c r="D342" s="128">
        <v>8</v>
      </c>
      <c r="E342" s="50"/>
      <c r="F342" s="244"/>
      <c r="G342" s="87">
        <f t="shared" si="15"/>
        <v>0</v>
      </c>
      <c r="H342" s="75"/>
      <c r="I342" s="23"/>
      <c r="J342" s="213"/>
      <c r="K342" s="213"/>
    </row>
    <row r="343" spans="1:11" ht="21" customHeight="1" outlineLevel="2">
      <c r="A343" s="431" t="s">
        <v>1837</v>
      </c>
      <c r="B343" s="199" t="s">
        <v>215</v>
      </c>
      <c r="C343" s="88" t="s">
        <v>1</v>
      </c>
      <c r="D343" s="128">
        <v>129</v>
      </c>
      <c r="E343" s="50"/>
      <c r="F343" s="244"/>
      <c r="G343" s="87">
        <f t="shared" si="15"/>
        <v>0</v>
      </c>
      <c r="H343" s="75"/>
      <c r="I343" s="23"/>
      <c r="J343" s="213"/>
      <c r="K343" s="213"/>
    </row>
    <row r="344" spans="1:11" ht="21" customHeight="1" outlineLevel="2">
      <c r="A344" s="431" t="s">
        <v>1838</v>
      </c>
      <c r="B344" s="199" t="s">
        <v>201</v>
      </c>
      <c r="C344" s="88" t="s">
        <v>1</v>
      </c>
      <c r="D344" s="128">
        <v>105</v>
      </c>
      <c r="E344" s="50"/>
      <c r="F344" s="244"/>
      <c r="G344" s="87">
        <f t="shared" si="15"/>
        <v>0</v>
      </c>
      <c r="H344" s="75"/>
      <c r="I344" s="23"/>
      <c r="J344" s="213"/>
      <c r="K344" s="213"/>
    </row>
    <row r="345" spans="1:11" ht="21" customHeight="1" outlineLevel="2">
      <c r="A345" s="431" t="s">
        <v>1839</v>
      </c>
      <c r="B345" s="199" t="s">
        <v>207</v>
      </c>
      <c r="C345" s="88" t="s">
        <v>1</v>
      </c>
      <c r="D345" s="128">
        <v>268</v>
      </c>
      <c r="E345" s="50"/>
      <c r="F345" s="244"/>
      <c r="G345" s="87">
        <f t="shared" si="15"/>
        <v>0</v>
      </c>
      <c r="H345" s="75"/>
      <c r="I345" s="23"/>
      <c r="J345" s="213"/>
      <c r="K345" s="213"/>
    </row>
    <row r="346" spans="1:11" ht="21" customHeight="1" outlineLevel="2">
      <c r="A346" s="431" t="s">
        <v>1840</v>
      </c>
      <c r="B346" s="199" t="s">
        <v>385</v>
      </c>
      <c r="C346" s="88" t="s">
        <v>1</v>
      </c>
      <c r="D346" s="128">
        <v>359</v>
      </c>
      <c r="E346" s="50"/>
      <c r="F346" s="244"/>
      <c r="G346" s="87">
        <f t="shared" si="15"/>
        <v>0</v>
      </c>
      <c r="H346" s="75"/>
      <c r="I346" s="23"/>
      <c r="J346" s="213"/>
      <c r="K346" s="213"/>
    </row>
    <row r="347" spans="1:11" ht="21" customHeight="1" outlineLevel="2">
      <c r="A347" s="431" t="s">
        <v>1841</v>
      </c>
      <c r="B347" s="199" t="s">
        <v>386</v>
      </c>
      <c r="C347" s="88" t="s">
        <v>1</v>
      </c>
      <c r="D347" s="128">
        <v>1482</v>
      </c>
      <c r="E347" s="50"/>
      <c r="F347" s="244"/>
      <c r="G347" s="87">
        <f t="shared" si="15"/>
        <v>0</v>
      </c>
      <c r="H347" s="75"/>
      <c r="I347" s="23"/>
      <c r="J347" s="213"/>
      <c r="K347" s="213"/>
    </row>
    <row r="348" spans="1:11" ht="21" customHeight="1" outlineLevel="2">
      <c r="A348" s="431" t="s">
        <v>1842</v>
      </c>
      <c r="B348" s="199" t="s">
        <v>387</v>
      </c>
      <c r="C348" s="88" t="s">
        <v>1</v>
      </c>
      <c r="D348" s="128">
        <v>35</v>
      </c>
      <c r="E348" s="50"/>
      <c r="F348" s="244"/>
      <c r="G348" s="87">
        <f t="shared" si="15"/>
        <v>0</v>
      </c>
      <c r="H348" s="75"/>
      <c r="I348" s="23"/>
      <c r="J348" s="213"/>
      <c r="K348" s="213"/>
    </row>
    <row r="349" spans="1:11" ht="21" customHeight="1" outlineLevel="2">
      <c r="A349" s="431" t="s">
        <v>1843</v>
      </c>
      <c r="B349" s="199" t="s">
        <v>388</v>
      </c>
      <c r="C349" s="88" t="s">
        <v>1</v>
      </c>
      <c r="D349" s="128">
        <v>58</v>
      </c>
      <c r="E349" s="50"/>
      <c r="F349" s="244"/>
      <c r="G349" s="87">
        <f t="shared" si="15"/>
        <v>0</v>
      </c>
      <c r="H349" s="75"/>
      <c r="I349" s="23"/>
      <c r="J349" s="213"/>
      <c r="K349" s="213"/>
    </row>
    <row r="350" spans="1:11" ht="21" customHeight="1" outlineLevel="2">
      <c r="A350" s="431" t="s">
        <v>1844</v>
      </c>
      <c r="B350" s="199" t="s">
        <v>202</v>
      </c>
      <c r="C350" s="88" t="s">
        <v>1</v>
      </c>
      <c r="D350" s="128">
        <v>1162</v>
      </c>
      <c r="E350" s="50"/>
      <c r="F350" s="244"/>
      <c r="G350" s="87">
        <f t="shared" si="15"/>
        <v>0</v>
      </c>
      <c r="H350" s="75"/>
      <c r="I350" s="23"/>
      <c r="J350" s="213"/>
      <c r="K350" s="213"/>
    </row>
    <row r="351" spans="1:11" ht="21" customHeight="1" outlineLevel="2">
      <c r="A351" s="431" t="s">
        <v>1845</v>
      </c>
      <c r="B351" s="199" t="s">
        <v>379</v>
      </c>
      <c r="C351" s="88" t="s">
        <v>1</v>
      </c>
      <c r="D351" s="128">
        <v>177</v>
      </c>
      <c r="E351" s="50"/>
      <c r="F351" s="244"/>
      <c r="G351" s="87">
        <f t="shared" si="15"/>
        <v>0</v>
      </c>
      <c r="H351" s="75"/>
      <c r="I351" s="23"/>
      <c r="J351" s="213"/>
      <c r="K351" s="213"/>
    </row>
    <row r="352" spans="1:11" ht="21" customHeight="1" outlineLevel="2">
      <c r="A352" s="431" t="s">
        <v>1846</v>
      </c>
      <c r="B352" s="199" t="s">
        <v>366</v>
      </c>
      <c r="C352" s="88" t="s">
        <v>1</v>
      </c>
      <c r="D352" s="128">
        <v>14</v>
      </c>
      <c r="E352" s="50"/>
      <c r="F352" s="244"/>
      <c r="G352" s="87">
        <f t="shared" si="15"/>
        <v>0</v>
      </c>
      <c r="H352" s="75"/>
      <c r="I352" s="23"/>
      <c r="J352" s="213"/>
      <c r="K352" s="213"/>
    </row>
    <row r="353" spans="1:250" ht="21" customHeight="1" outlineLevel="2">
      <c r="A353" s="431" t="s">
        <v>1847</v>
      </c>
      <c r="B353" s="199" t="s">
        <v>389</v>
      </c>
      <c r="C353" s="88" t="s">
        <v>1</v>
      </c>
      <c r="D353" s="128">
        <v>685</v>
      </c>
      <c r="E353" s="50"/>
      <c r="F353" s="244"/>
      <c r="G353" s="87">
        <f t="shared" si="15"/>
        <v>0</v>
      </c>
      <c r="H353" s="75"/>
      <c r="I353" s="23"/>
      <c r="J353" s="213"/>
      <c r="K353" s="213"/>
    </row>
    <row r="354" spans="1:250" ht="21" customHeight="1" outlineLevel="2">
      <c r="A354" s="431" t="s">
        <v>1848</v>
      </c>
      <c r="B354" s="199" t="s">
        <v>390</v>
      </c>
      <c r="C354" s="88" t="s">
        <v>15</v>
      </c>
      <c r="D354" s="128">
        <v>99</v>
      </c>
      <c r="E354" s="50"/>
      <c r="F354" s="244"/>
      <c r="G354" s="87">
        <f t="shared" si="15"/>
        <v>0</v>
      </c>
      <c r="H354" s="75"/>
      <c r="I354" s="23"/>
      <c r="J354" s="213"/>
      <c r="K354" s="213"/>
    </row>
    <row r="355" spans="1:250" ht="25.25" customHeight="1" outlineLevel="2">
      <c r="A355" s="431" t="s">
        <v>1849</v>
      </c>
      <c r="B355" s="199" t="s">
        <v>97</v>
      </c>
      <c r="C355" s="88" t="s">
        <v>20</v>
      </c>
      <c r="D355" s="128">
        <v>1</v>
      </c>
      <c r="E355" s="50"/>
      <c r="F355" s="163"/>
      <c r="G355" s="87">
        <f t="shared" si="15"/>
        <v>0</v>
      </c>
      <c r="H355" s="23"/>
      <c r="I355" s="23"/>
      <c r="J355" s="213"/>
      <c r="K355" s="213"/>
    </row>
    <row r="356" spans="1:250" s="42" customFormat="1" ht="21" customHeight="1" outlineLevel="2">
      <c r="A356" s="435" t="s">
        <v>1850</v>
      </c>
      <c r="B356" s="286" t="s">
        <v>308</v>
      </c>
      <c r="C356" s="260"/>
      <c r="D356" s="303"/>
      <c r="E356" s="202"/>
      <c r="F356" s="261"/>
      <c r="G356" s="164"/>
      <c r="H356" s="320">
        <f>SUM(G357:G368)</f>
        <v>0</v>
      </c>
      <c r="I356" s="164"/>
      <c r="J356" s="217"/>
      <c r="K356" s="217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  <c r="BV356" s="24"/>
      <c r="BW356" s="24"/>
      <c r="BX356" s="24"/>
      <c r="BY356" s="24"/>
      <c r="BZ356" s="24"/>
      <c r="CA356" s="24"/>
      <c r="CB356" s="24"/>
      <c r="CC356" s="24"/>
      <c r="CD356" s="24"/>
      <c r="CE356" s="24"/>
      <c r="CF356" s="24"/>
      <c r="CG356" s="24"/>
      <c r="CH356" s="24"/>
      <c r="CI356" s="24"/>
      <c r="CJ356" s="24"/>
      <c r="CK356" s="24"/>
      <c r="CL356" s="24"/>
      <c r="CM356" s="24"/>
      <c r="CN356" s="24"/>
      <c r="CO356" s="24"/>
      <c r="CP356" s="24"/>
      <c r="CQ356" s="24"/>
      <c r="CR356" s="24"/>
      <c r="CS356" s="24"/>
      <c r="CT356" s="24"/>
      <c r="CU356" s="24"/>
      <c r="CV356" s="24"/>
      <c r="CW356" s="24"/>
      <c r="CX356" s="24"/>
      <c r="CY356" s="24"/>
      <c r="CZ356" s="24"/>
      <c r="DA356" s="24"/>
      <c r="DB356" s="24"/>
      <c r="DC356" s="24"/>
      <c r="DD356" s="24"/>
      <c r="DE356" s="24"/>
      <c r="DF356" s="24"/>
      <c r="DG356" s="24"/>
      <c r="DH356" s="24"/>
      <c r="DI356" s="24"/>
      <c r="DJ356" s="24"/>
      <c r="DK356" s="24"/>
      <c r="DL356" s="24"/>
      <c r="DM356" s="24"/>
      <c r="DN356" s="24"/>
      <c r="DO356" s="24"/>
      <c r="DP356" s="24"/>
      <c r="DQ356" s="24"/>
      <c r="DR356" s="24"/>
      <c r="DS356" s="24"/>
      <c r="DT356" s="24"/>
      <c r="DU356" s="24"/>
      <c r="DV356" s="24"/>
      <c r="DW356" s="24"/>
      <c r="DX356" s="24"/>
      <c r="DY356" s="24"/>
      <c r="DZ356" s="24"/>
      <c r="EA356" s="24"/>
      <c r="EB356" s="24"/>
      <c r="EC356" s="24"/>
      <c r="ED356" s="24"/>
      <c r="EE356" s="24"/>
      <c r="EF356" s="24"/>
      <c r="EG356" s="24"/>
      <c r="EH356" s="24"/>
      <c r="EI356" s="24"/>
      <c r="EJ356" s="24"/>
      <c r="EK356" s="24"/>
      <c r="EL356" s="24"/>
      <c r="EM356" s="24"/>
      <c r="EN356" s="24"/>
      <c r="EO356" s="24"/>
      <c r="EP356" s="24"/>
      <c r="EQ356" s="24"/>
      <c r="ER356" s="24"/>
      <c r="ES356" s="24"/>
      <c r="ET356" s="24"/>
      <c r="EU356" s="24"/>
      <c r="EV356" s="24"/>
      <c r="EW356" s="24"/>
      <c r="EX356" s="24"/>
      <c r="EY356" s="24"/>
      <c r="EZ356" s="24"/>
      <c r="FA356" s="24"/>
      <c r="FB356" s="24"/>
      <c r="FC356" s="24"/>
      <c r="FD356" s="24"/>
      <c r="FE356" s="24"/>
      <c r="FF356" s="24"/>
      <c r="FG356" s="24"/>
      <c r="FH356" s="24"/>
      <c r="FI356" s="24"/>
      <c r="FJ356" s="24"/>
      <c r="FK356" s="24"/>
      <c r="FL356" s="24"/>
      <c r="FM356" s="24"/>
      <c r="FN356" s="24"/>
      <c r="FO356" s="24"/>
      <c r="FP356" s="24"/>
      <c r="FQ356" s="24"/>
      <c r="FR356" s="24"/>
      <c r="FS356" s="24"/>
      <c r="FT356" s="24"/>
      <c r="FU356" s="24"/>
      <c r="FV356" s="24"/>
      <c r="FW356" s="24"/>
      <c r="FX356" s="24"/>
      <c r="FY356" s="24"/>
      <c r="FZ356" s="24"/>
      <c r="GA356" s="24"/>
      <c r="GB356" s="24"/>
      <c r="GC356" s="24"/>
      <c r="GD356" s="24"/>
      <c r="GE356" s="24"/>
      <c r="GF356" s="24"/>
      <c r="GG356" s="24"/>
      <c r="GH356" s="24"/>
      <c r="GI356" s="24"/>
      <c r="GJ356" s="24"/>
      <c r="GK356" s="24"/>
      <c r="GL356" s="24"/>
      <c r="GM356" s="24"/>
      <c r="GN356" s="24"/>
      <c r="GO356" s="24"/>
      <c r="GP356" s="24"/>
      <c r="GQ356" s="24"/>
      <c r="GR356" s="24"/>
      <c r="GS356" s="24"/>
      <c r="GT356" s="24"/>
      <c r="GU356" s="24"/>
      <c r="GV356" s="24"/>
      <c r="GW356" s="24"/>
      <c r="GX356" s="24"/>
      <c r="GY356" s="24"/>
      <c r="GZ356" s="24"/>
      <c r="HA356" s="24"/>
      <c r="HB356" s="24"/>
      <c r="HC356" s="24"/>
      <c r="HD356" s="24"/>
      <c r="HE356" s="24"/>
      <c r="HF356" s="24"/>
      <c r="HG356" s="24"/>
      <c r="HH356" s="24"/>
      <c r="HI356" s="24"/>
      <c r="HJ356" s="24"/>
      <c r="HK356" s="24"/>
      <c r="HL356" s="24"/>
      <c r="HM356" s="24"/>
      <c r="HN356" s="24"/>
      <c r="HO356" s="24"/>
      <c r="HP356" s="24"/>
      <c r="HQ356" s="24"/>
      <c r="HR356" s="24"/>
      <c r="HS356" s="24"/>
      <c r="HT356" s="24"/>
      <c r="HU356" s="24"/>
      <c r="HV356" s="24"/>
      <c r="HW356" s="24"/>
      <c r="HX356" s="24"/>
      <c r="HY356" s="24"/>
      <c r="HZ356" s="24"/>
      <c r="IA356" s="24"/>
      <c r="IB356" s="24"/>
      <c r="IC356" s="24"/>
      <c r="ID356" s="24"/>
      <c r="IE356" s="24"/>
      <c r="IF356" s="24"/>
      <c r="IG356" s="24"/>
      <c r="IH356" s="24"/>
      <c r="II356" s="24"/>
      <c r="IJ356" s="24"/>
      <c r="IK356" s="24"/>
      <c r="IL356" s="24"/>
      <c r="IM356" s="24"/>
      <c r="IN356" s="24"/>
      <c r="IO356" s="24"/>
      <c r="IP356" s="24"/>
    </row>
    <row r="357" spans="1:250" ht="21" customHeight="1" outlineLevel="2">
      <c r="A357" s="431" t="s">
        <v>1851</v>
      </c>
      <c r="B357" s="199" t="s">
        <v>77</v>
      </c>
      <c r="C357" s="88" t="s">
        <v>1</v>
      </c>
      <c r="D357" s="128">
        <v>999</v>
      </c>
      <c r="E357" s="50"/>
      <c r="F357" s="244"/>
      <c r="G357" s="87">
        <f>E357*F357</f>
        <v>0</v>
      </c>
      <c r="H357" s="23"/>
      <c r="I357" s="23"/>
      <c r="J357" s="213"/>
      <c r="K357" s="213"/>
    </row>
    <row r="358" spans="1:250" ht="21" customHeight="1" outlineLevel="2">
      <c r="A358" s="431" t="s">
        <v>1852</v>
      </c>
      <c r="B358" s="199" t="s">
        <v>78</v>
      </c>
      <c r="C358" s="88" t="s">
        <v>1</v>
      </c>
      <c r="D358" s="128">
        <v>1159</v>
      </c>
      <c r="E358" s="50"/>
      <c r="F358" s="244"/>
      <c r="G358" s="87">
        <f t="shared" ref="G358:G368" si="16">E358*F358</f>
        <v>0</v>
      </c>
      <c r="H358" s="129"/>
      <c r="I358" s="23"/>
      <c r="J358" s="213"/>
      <c r="K358" s="213"/>
    </row>
    <row r="359" spans="1:250" ht="21" customHeight="1" outlineLevel="2">
      <c r="A359" s="431" t="s">
        <v>1853</v>
      </c>
      <c r="B359" s="199" t="s">
        <v>125</v>
      </c>
      <c r="C359" s="88" t="s">
        <v>1</v>
      </c>
      <c r="D359" s="128">
        <v>19</v>
      </c>
      <c r="E359" s="50"/>
      <c r="F359" s="162"/>
      <c r="G359" s="87">
        <f t="shared" si="16"/>
        <v>0</v>
      </c>
      <c r="H359" s="75"/>
      <c r="I359" s="23"/>
      <c r="J359" s="213"/>
      <c r="K359" s="213"/>
    </row>
    <row r="360" spans="1:250" ht="21" customHeight="1" outlineLevel="2">
      <c r="A360" s="431" t="s">
        <v>1854</v>
      </c>
      <c r="B360" s="199" t="s">
        <v>84</v>
      </c>
      <c r="C360" s="88" t="s">
        <v>15</v>
      </c>
      <c r="D360" s="128">
        <v>213</v>
      </c>
      <c r="E360" s="50"/>
      <c r="F360" s="162"/>
      <c r="G360" s="87">
        <f t="shared" si="16"/>
        <v>0</v>
      </c>
      <c r="H360" s="75"/>
      <c r="I360" s="23"/>
      <c r="J360" s="213"/>
      <c r="K360" s="213"/>
    </row>
    <row r="361" spans="1:250" ht="21" customHeight="1" outlineLevel="2">
      <c r="A361" s="431" t="s">
        <v>1855</v>
      </c>
      <c r="B361" s="199" t="s">
        <v>96</v>
      </c>
      <c r="C361" s="88" t="s">
        <v>15</v>
      </c>
      <c r="D361" s="128">
        <v>33</v>
      </c>
      <c r="E361" s="50"/>
      <c r="F361" s="162"/>
      <c r="G361" s="87">
        <f t="shared" si="16"/>
        <v>0</v>
      </c>
      <c r="H361" s="75"/>
      <c r="I361" s="23"/>
      <c r="J361" s="213"/>
      <c r="K361" s="213"/>
    </row>
    <row r="362" spans="1:250" ht="21" customHeight="1" outlineLevel="2">
      <c r="A362" s="431" t="s">
        <v>1856</v>
      </c>
      <c r="B362" s="199" t="s">
        <v>11</v>
      </c>
      <c r="C362" s="88" t="s">
        <v>1</v>
      </c>
      <c r="D362" s="128">
        <v>1</v>
      </c>
      <c r="E362" s="50"/>
      <c r="F362" s="163"/>
      <c r="G362" s="87">
        <f t="shared" si="16"/>
        <v>0</v>
      </c>
      <c r="H362" s="75"/>
      <c r="I362" s="23"/>
      <c r="J362" s="213"/>
      <c r="K362" s="213"/>
    </row>
    <row r="363" spans="1:250" ht="21" customHeight="1" outlineLevel="2">
      <c r="A363" s="431" t="s">
        <v>1857</v>
      </c>
      <c r="B363" s="199" t="s">
        <v>104</v>
      </c>
      <c r="C363" s="88" t="s">
        <v>1</v>
      </c>
      <c r="D363" s="128">
        <v>1130</v>
      </c>
      <c r="E363" s="50"/>
      <c r="F363" s="244"/>
      <c r="G363" s="87">
        <f t="shared" si="16"/>
        <v>0</v>
      </c>
      <c r="H363" s="75"/>
      <c r="I363" s="23"/>
      <c r="J363" s="213"/>
      <c r="K363" s="213"/>
    </row>
    <row r="364" spans="1:250" ht="21" customHeight="1" outlineLevel="2">
      <c r="A364" s="431" t="s">
        <v>1858</v>
      </c>
      <c r="B364" s="199" t="s">
        <v>391</v>
      </c>
      <c r="C364" s="88" t="s">
        <v>1</v>
      </c>
      <c r="D364" s="128">
        <v>15</v>
      </c>
      <c r="E364" s="50"/>
      <c r="F364" s="244"/>
      <c r="G364" s="87">
        <f t="shared" si="16"/>
        <v>0</v>
      </c>
      <c r="H364" s="75"/>
      <c r="I364" s="23"/>
      <c r="J364" s="213"/>
      <c r="K364" s="213"/>
    </row>
    <row r="365" spans="1:250" ht="21" customHeight="1" outlineLevel="2">
      <c r="A365" s="431" t="s">
        <v>1859</v>
      </c>
      <c r="B365" s="199" t="s">
        <v>202</v>
      </c>
      <c r="C365" s="88" t="s">
        <v>1</v>
      </c>
      <c r="D365" s="128">
        <v>1003</v>
      </c>
      <c r="E365" s="50"/>
      <c r="F365" s="244"/>
      <c r="G365" s="87">
        <f t="shared" si="16"/>
        <v>0</v>
      </c>
      <c r="H365" s="75"/>
      <c r="I365" s="23"/>
      <c r="J365" s="213"/>
      <c r="K365" s="213"/>
    </row>
    <row r="366" spans="1:250" ht="21" customHeight="1" outlineLevel="2">
      <c r="A366" s="431" t="s">
        <v>1860</v>
      </c>
      <c r="B366" s="199" t="s">
        <v>392</v>
      </c>
      <c r="C366" s="88" t="s">
        <v>1</v>
      </c>
      <c r="D366" s="128">
        <v>146</v>
      </c>
      <c r="E366" s="50"/>
      <c r="F366" s="244"/>
      <c r="G366" s="87">
        <f t="shared" si="16"/>
        <v>0</v>
      </c>
      <c r="H366" s="75"/>
      <c r="I366" s="23"/>
      <c r="J366" s="213"/>
      <c r="K366" s="213"/>
    </row>
    <row r="367" spans="1:250" ht="21" customHeight="1" outlineLevel="2">
      <c r="A367" s="431" t="s">
        <v>1861</v>
      </c>
      <c r="B367" s="199" t="s">
        <v>393</v>
      </c>
      <c r="C367" s="88" t="s">
        <v>1</v>
      </c>
      <c r="D367" s="128">
        <v>370</v>
      </c>
      <c r="E367" s="50"/>
      <c r="F367" s="244"/>
      <c r="G367" s="87">
        <f t="shared" si="16"/>
        <v>0</v>
      </c>
      <c r="H367" s="75"/>
      <c r="I367" s="23"/>
      <c r="J367" s="213"/>
      <c r="K367" s="213"/>
    </row>
    <row r="368" spans="1:250" ht="25.25" customHeight="1" outlineLevel="2">
      <c r="A368" s="431" t="s">
        <v>1862</v>
      </c>
      <c r="B368" s="199" t="s">
        <v>97</v>
      </c>
      <c r="C368" s="88" t="s">
        <v>20</v>
      </c>
      <c r="D368" s="128">
        <v>1</v>
      </c>
      <c r="E368" s="50"/>
      <c r="F368" s="163"/>
      <c r="G368" s="87">
        <f t="shared" si="16"/>
        <v>0</v>
      </c>
      <c r="H368" s="23"/>
      <c r="I368" s="23"/>
      <c r="J368" s="213"/>
      <c r="K368" s="213"/>
    </row>
    <row r="369" spans="1:250" s="42" customFormat="1" ht="21" customHeight="1" outlineLevel="2">
      <c r="A369" s="435" t="s">
        <v>1863</v>
      </c>
      <c r="B369" s="286" t="s">
        <v>309</v>
      </c>
      <c r="C369" s="260"/>
      <c r="D369" s="303"/>
      <c r="E369" s="202"/>
      <c r="F369" s="261"/>
      <c r="G369" s="164"/>
      <c r="H369" s="320">
        <f>SUM(G370:G378)</f>
        <v>0</v>
      </c>
      <c r="I369" s="164"/>
      <c r="J369" s="217"/>
      <c r="K369" s="217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  <c r="BV369" s="24"/>
      <c r="BW369" s="24"/>
      <c r="BX369" s="24"/>
      <c r="BY369" s="24"/>
      <c r="BZ369" s="24"/>
      <c r="CA369" s="24"/>
      <c r="CB369" s="24"/>
      <c r="CC369" s="24"/>
      <c r="CD369" s="24"/>
      <c r="CE369" s="24"/>
      <c r="CF369" s="24"/>
      <c r="CG369" s="24"/>
      <c r="CH369" s="24"/>
      <c r="CI369" s="24"/>
      <c r="CJ369" s="24"/>
      <c r="CK369" s="24"/>
      <c r="CL369" s="24"/>
      <c r="CM369" s="24"/>
      <c r="CN369" s="24"/>
      <c r="CO369" s="24"/>
      <c r="CP369" s="24"/>
      <c r="CQ369" s="24"/>
      <c r="CR369" s="24"/>
      <c r="CS369" s="24"/>
      <c r="CT369" s="24"/>
      <c r="CU369" s="24"/>
      <c r="CV369" s="24"/>
      <c r="CW369" s="24"/>
      <c r="CX369" s="24"/>
      <c r="CY369" s="24"/>
      <c r="CZ369" s="24"/>
      <c r="DA369" s="24"/>
      <c r="DB369" s="24"/>
      <c r="DC369" s="24"/>
      <c r="DD369" s="24"/>
      <c r="DE369" s="24"/>
      <c r="DF369" s="24"/>
      <c r="DG369" s="24"/>
      <c r="DH369" s="24"/>
      <c r="DI369" s="24"/>
      <c r="DJ369" s="24"/>
      <c r="DK369" s="24"/>
      <c r="DL369" s="24"/>
      <c r="DM369" s="24"/>
      <c r="DN369" s="24"/>
      <c r="DO369" s="24"/>
      <c r="DP369" s="24"/>
      <c r="DQ369" s="24"/>
      <c r="DR369" s="24"/>
      <c r="DS369" s="24"/>
      <c r="DT369" s="24"/>
      <c r="DU369" s="24"/>
      <c r="DV369" s="24"/>
      <c r="DW369" s="24"/>
      <c r="DX369" s="24"/>
      <c r="DY369" s="24"/>
      <c r="DZ369" s="24"/>
      <c r="EA369" s="24"/>
      <c r="EB369" s="24"/>
      <c r="EC369" s="24"/>
      <c r="ED369" s="24"/>
      <c r="EE369" s="24"/>
      <c r="EF369" s="24"/>
      <c r="EG369" s="24"/>
      <c r="EH369" s="24"/>
      <c r="EI369" s="24"/>
      <c r="EJ369" s="24"/>
      <c r="EK369" s="24"/>
      <c r="EL369" s="24"/>
      <c r="EM369" s="24"/>
      <c r="EN369" s="24"/>
      <c r="EO369" s="24"/>
      <c r="EP369" s="24"/>
      <c r="EQ369" s="24"/>
      <c r="ER369" s="24"/>
      <c r="ES369" s="24"/>
      <c r="ET369" s="24"/>
      <c r="EU369" s="24"/>
      <c r="EV369" s="24"/>
      <c r="EW369" s="24"/>
      <c r="EX369" s="24"/>
      <c r="EY369" s="24"/>
      <c r="EZ369" s="24"/>
      <c r="FA369" s="24"/>
      <c r="FB369" s="24"/>
      <c r="FC369" s="24"/>
      <c r="FD369" s="24"/>
      <c r="FE369" s="24"/>
      <c r="FF369" s="24"/>
      <c r="FG369" s="24"/>
      <c r="FH369" s="24"/>
      <c r="FI369" s="24"/>
      <c r="FJ369" s="24"/>
      <c r="FK369" s="24"/>
      <c r="FL369" s="24"/>
      <c r="FM369" s="24"/>
      <c r="FN369" s="24"/>
      <c r="FO369" s="24"/>
      <c r="FP369" s="24"/>
      <c r="FQ369" s="24"/>
      <c r="FR369" s="24"/>
      <c r="FS369" s="24"/>
      <c r="FT369" s="24"/>
      <c r="FU369" s="24"/>
      <c r="FV369" s="24"/>
      <c r="FW369" s="24"/>
      <c r="FX369" s="24"/>
      <c r="FY369" s="24"/>
      <c r="FZ369" s="24"/>
      <c r="GA369" s="24"/>
      <c r="GB369" s="24"/>
      <c r="GC369" s="24"/>
      <c r="GD369" s="24"/>
      <c r="GE369" s="24"/>
      <c r="GF369" s="24"/>
      <c r="GG369" s="24"/>
      <c r="GH369" s="24"/>
      <c r="GI369" s="24"/>
      <c r="GJ369" s="24"/>
      <c r="GK369" s="24"/>
      <c r="GL369" s="24"/>
      <c r="GM369" s="24"/>
      <c r="GN369" s="24"/>
      <c r="GO369" s="24"/>
      <c r="GP369" s="24"/>
      <c r="GQ369" s="24"/>
      <c r="GR369" s="24"/>
      <c r="GS369" s="24"/>
      <c r="GT369" s="24"/>
      <c r="GU369" s="24"/>
      <c r="GV369" s="24"/>
      <c r="GW369" s="24"/>
      <c r="GX369" s="24"/>
      <c r="GY369" s="24"/>
      <c r="GZ369" s="24"/>
      <c r="HA369" s="24"/>
      <c r="HB369" s="24"/>
      <c r="HC369" s="24"/>
      <c r="HD369" s="24"/>
      <c r="HE369" s="24"/>
      <c r="HF369" s="24"/>
      <c r="HG369" s="24"/>
      <c r="HH369" s="24"/>
      <c r="HI369" s="24"/>
      <c r="HJ369" s="24"/>
      <c r="HK369" s="24"/>
      <c r="HL369" s="24"/>
      <c r="HM369" s="24"/>
      <c r="HN369" s="24"/>
      <c r="HO369" s="24"/>
      <c r="HP369" s="24"/>
      <c r="HQ369" s="24"/>
      <c r="HR369" s="24"/>
      <c r="HS369" s="24"/>
      <c r="HT369" s="24"/>
      <c r="HU369" s="24"/>
      <c r="HV369" s="24"/>
      <c r="HW369" s="24"/>
      <c r="HX369" s="24"/>
      <c r="HY369" s="24"/>
      <c r="HZ369" s="24"/>
      <c r="IA369" s="24"/>
      <c r="IB369" s="24"/>
      <c r="IC369" s="24"/>
      <c r="ID369" s="24"/>
      <c r="IE369" s="24"/>
      <c r="IF369" s="24"/>
      <c r="IG369" s="24"/>
      <c r="IH369" s="24"/>
      <c r="II369" s="24"/>
      <c r="IJ369" s="24"/>
      <c r="IK369" s="24"/>
      <c r="IL369" s="24"/>
      <c r="IM369" s="24"/>
      <c r="IN369" s="24"/>
      <c r="IO369" s="24"/>
      <c r="IP369" s="24"/>
    </row>
    <row r="370" spans="1:250" ht="21" customHeight="1" outlineLevel="2">
      <c r="A370" s="431" t="s">
        <v>1864</v>
      </c>
      <c r="B370" s="199" t="s">
        <v>77</v>
      </c>
      <c r="C370" s="88" t="s">
        <v>1</v>
      </c>
      <c r="D370" s="128">
        <v>823</v>
      </c>
      <c r="E370" s="50"/>
      <c r="F370" s="244"/>
      <c r="G370" s="87">
        <f>E370*F370</f>
        <v>0</v>
      </c>
      <c r="H370" s="23"/>
      <c r="I370" s="23"/>
      <c r="J370" s="213"/>
      <c r="K370" s="213"/>
    </row>
    <row r="371" spans="1:250" ht="21" customHeight="1" outlineLevel="2">
      <c r="A371" s="431" t="s">
        <v>1865</v>
      </c>
      <c r="B371" s="199" t="s">
        <v>78</v>
      </c>
      <c r="C371" s="88" t="s">
        <v>1</v>
      </c>
      <c r="D371" s="128">
        <v>964</v>
      </c>
      <c r="E371" s="50"/>
      <c r="F371" s="244"/>
      <c r="G371" s="87">
        <f t="shared" ref="G371:G378" si="17">E371*F371</f>
        <v>0</v>
      </c>
      <c r="H371" s="129"/>
      <c r="I371" s="23"/>
      <c r="J371" s="213"/>
      <c r="K371" s="213"/>
    </row>
    <row r="372" spans="1:250" ht="21" customHeight="1" outlineLevel="2">
      <c r="A372" s="431" t="s">
        <v>1866</v>
      </c>
      <c r="B372" s="199" t="s">
        <v>125</v>
      </c>
      <c r="C372" s="88" t="s">
        <v>1</v>
      </c>
      <c r="D372" s="128">
        <v>19</v>
      </c>
      <c r="E372" s="50"/>
      <c r="F372" s="162"/>
      <c r="G372" s="87">
        <f t="shared" si="17"/>
        <v>0</v>
      </c>
      <c r="H372" s="75"/>
      <c r="I372" s="23"/>
      <c r="J372" s="213"/>
      <c r="K372" s="213"/>
    </row>
    <row r="373" spans="1:250" ht="21" customHeight="1" outlineLevel="2">
      <c r="A373" s="431" t="s">
        <v>1867</v>
      </c>
      <c r="B373" s="199" t="s">
        <v>84</v>
      </c>
      <c r="C373" s="88" t="s">
        <v>15</v>
      </c>
      <c r="D373" s="128">
        <v>258</v>
      </c>
      <c r="E373" s="50"/>
      <c r="F373" s="162"/>
      <c r="G373" s="87">
        <f t="shared" si="17"/>
        <v>0</v>
      </c>
      <c r="H373" s="75"/>
      <c r="I373" s="23"/>
      <c r="J373" s="213"/>
      <c r="K373" s="213"/>
    </row>
    <row r="374" spans="1:250" ht="21" customHeight="1" outlineLevel="2">
      <c r="A374" s="431" t="s">
        <v>1868</v>
      </c>
      <c r="B374" s="199" t="s">
        <v>394</v>
      </c>
      <c r="C374" s="88" t="s">
        <v>1</v>
      </c>
      <c r="D374" s="128">
        <v>42</v>
      </c>
      <c r="E374" s="50"/>
      <c r="F374" s="162"/>
      <c r="G374" s="87">
        <f t="shared" si="17"/>
        <v>0</v>
      </c>
      <c r="H374" s="75"/>
      <c r="I374" s="23"/>
      <c r="J374" s="213"/>
      <c r="K374" s="213"/>
    </row>
    <row r="375" spans="1:250" ht="21" customHeight="1" outlineLevel="2">
      <c r="A375" s="431" t="s">
        <v>1869</v>
      </c>
      <c r="B375" s="199" t="s">
        <v>395</v>
      </c>
      <c r="C375" s="88" t="s">
        <v>1</v>
      </c>
      <c r="D375" s="128">
        <v>4</v>
      </c>
      <c r="E375" s="50"/>
      <c r="F375" s="162"/>
      <c r="G375" s="87">
        <f t="shared" si="17"/>
        <v>0</v>
      </c>
      <c r="H375" s="75"/>
      <c r="I375" s="23"/>
      <c r="J375" s="213"/>
      <c r="K375" s="213"/>
    </row>
    <row r="376" spans="1:250" ht="21" customHeight="1" outlineLevel="2">
      <c r="A376" s="431" t="s">
        <v>1870</v>
      </c>
      <c r="B376" s="199" t="s">
        <v>217</v>
      </c>
      <c r="C376" s="88" t="s">
        <v>1</v>
      </c>
      <c r="D376" s="128">
        <v>1165</v>
      </c>
      <c r="E376" s="50"/>
      <c r="F376" s="162"/>
      <c r="G376" s="87">
        <f t="shared" si="17"/>
        <v>0</v>
      </c>
      <c r="H376" s="75"/>
      <c r="I376" s="23"/>
      <c r="J376" s="213"/>
      <c r="K376" s="213"/>
    </row>
    <row r="377" spans="1:250" ht="21" customHeight="1" outlineLevel="2">
      <c r="A377" s="431" t="s">
        <v>1871</v>
      </c>
      <c r="B377" s="199" t="s">
        <v>203</v>
      </c>
      <c r="C377" s="88" t="s">
        <v>1</v>
      </c>
      <c r="D377" s="128">
        <v>1165</v>
      </c>
      <c r="E377" s="50"/>
      <c r="F377" s="162"/>
      <c r="G377" s="87">
        <f t="shared" si="17"/>
        <v>0</v>
      </c>
      <c r="H377" s="75"/>
      <c r="I377" s="23"/>
      <c r="J377" s="213"/>
      <c r="K377" s="213"/>
    </row>
    <row r="378" spans="1:250" ht="25.25" customHeight="1" outlineLevel="2">
      <c r="A378" s="431" t="s">
        <v>1872</v>
      </c>
      <c r="B378" s="199" t="s">
        <v>97</v>
      </c>
      <c r="C378" s="88" t="s">
        <v>20</v>
      </c>
      <c r="D378" s="128">
        <v>1</v>
      </c>
      <c r="E378" s="50"/>
      <c r="F378" s="163"/>
      <c r="G378" s="87">
        <f t="shared" si="17"/>
        <v>0</v>
      </c>
      <c r="H378" s="23"/>
      <c r="I378" s="23"/>
      <c r="J378" s="213"/>
      <c r="K378" s="213"/>
    </row>
    <row r="379" spans="1:250" s="42" customFormat="1" ht="25.25" customHeight="1" outlineLevel="1">
      <c r="A379" s="434" t="s">
        <v>1873</v>
      </c>
      <c r="B379" s="289" t="s">
        <v>204</v>
      </c>
      <c r="C379" s="287"/>
      <c r="D379" s="305"/>
      <c r="E379" s="203"/>
      <c r="F379" s="203"/>
      <c r="G379" s="204"/>
      <c r="H379" s="259">
        <f>SUM(G380:G392)</f>
        <v>0</v>
      </c>
      <c r="I379" s="204"/>
      <c r="J379" s="217"/>
      <c r="K379" s="217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  <c r="BV379" s="24"/>
      <c r="BW379" s="24"/>
      <c r="BX379" s="24"/>
      <c r="BY379" s="24"/>
      <c r="BZ379" s="24"/>
      <c r="CA379" s="24"/>
      <c r="CB379" s="24"/>
      <c r="CC379" s="24"/>
      <c r="CD379" s="24"/>
      <c r="CE379" s="24"/>
      <c r="CF379" s="24"/>
      <c r="CG379" s="24"/>
      <c r="CH379" s="24"/>
      <c r="CI379" s="24"/>
      <c r="CJ379" s="24"/>
      <c r="CK379" s="24"/>
      <c r="CL379" s="24"/>
      <c r="CM379" s="24"/>
      <c r="CN379" s="24"/>
      <c r="CO379" s="24"/>
      <c r="CP379" s="24"/>
      <c r="CQ379" s="24"/>
      <c r="CR379" s="24"/>
      <c r="CS379" s="24"/>
      <c r="CT379" s="24"/>
      <c r="CU379" s="24"/>
      <c r="CV379" s="24"/>
      <c r="CW379" s="24"/>
      <c r="CX379" s="24"/>
      <c r="CY379" s="24"/>
      <c r="CZ379" s="24"/>
      <c r="DA379" s="24"/>
      <c r="DB379" s="24"/>
      <c r="DC379" s="24"/>
      <c r="DD379" s="24"/>
      <c r="DE379" s="24"/>
      <c r="DF379" s="24"/>
      <c r="DG379" s="24"/>
      <c r="DH379" s="24"/>
      <c r="DI379" s="24"/>
      <c r="DJ379" s="24"/>
      <c r="DK379" s="24"/>
      <c r="DL379" s="24"/>
      <c r="DM379" s="24"/>
      <c r="DN379" s="24"/>
      <c r="DO379" s="24"/>
      <c r="DP379" s="24"/>
      <c r="DQ379" s="24"/>
      <c r="DR379" s="24"/>
      <c r="DS379" s="24"/>
      <c r="DT379" s="24"/>
      <c r="DU379" s="24"/>
      <c r="DV379" s="24"/>
      <c r="DW379" s="24"/>
      <c r="DX379" s="24"/>
      <c r="DY379" s="24"/>
      <c r="DZ379" s="24"/>
      <c r="EA379" s="24"/>
      <c r="EB379" s="24"/>
      <c r="EC379" s="24"/>
      <c r="ED379" s="24"/>
      <c r="EE379" s="24"/>
      <c r="EF379" s="24"/>
      <c r="EG379" s="24"/>
      <c r="EH379" s="24"/>
      <c r="EI379" s="24"/>
      <c r="EJ379" s="24"/>
      <c r="EK379" s="24"/>
      <c r="EL379" s="24"/>
      <c r="EM379" s="24"/>
      <c r="EN379" s="24"/>
      <c r="EO379" s="24"/>
      <c r="EP379" s="24"/>
      <c r="EQ379" s="24"/>
      <c r="ER379" s="24"/>
      <c r="ES379" s="24"/>
      <c r="ET379" s="24"/>
      <c r="EU379" s="24"/>
      <c r="EV379" s="24"/>
      <c r="EW379" s="24"/>
      <c r="EX379" s="24"/>
      <c r="EY379" s="24"/>
      <c r="EZ379" s="24"/>
      <c r="FA379" s="24"/>
      <c r="FB379" s="24"/>
      <c r="FC379" s="24"/>
      <c r="FD379" s="24"/>
      <c r="FE379" s="24"/>
      <c r="FF379" s="24"/>
      <c r="FG379" s="24"/>
      <c r="FH379" s="24"/>
      <c r="FI379" s="24"/>
      <c r="FJ379" s="24"/>
      <c r="FK379" s="24"/>
      <c r="FL379" s="24"/>
      <c r="FM379" s="24"/>
      <c r="FN379" s="24"/>
      <c r="FO379" s="24"/>
      <c r="FP379" s="24"/>
      <c r="FQ379" s="24"/>
      <c r="FR379" s="24"/>
      <c r="FS379" s="24"/>
      <c r="FT379" s="24"/>
      <c r="FU379" s="24"/>
      <c r="FV379" s="24"/>
      <c r="FW379" s="24"/>
      <c r="FX379" s="24"/>
      <c r="FY379" s="24"/>
      <c r="FZ379" s="24"/>
      <c r="GA379" s="24"/>
      <c r="GB379" s="24"/>
      <c r="GC379" s="24"/>
      <c r="GD379" s="24"/>
      <c r="GE379" s="24"/>
      <c r="GF379" s="24"/>
      <c r="GG379" s="24"/>
      <c r="GH379" s="24"/>
      <c r="GI379" s="24"/>
      <c r="GJ379" s="24"/>
      <c r="GK379" s="24"/>
      <c r="GL379" s="24"/>
      <c r="GM379" s="24"/>
      <c r="GN379" s="24"/>
      <c r="GO379" s="24"/>
      <c r="GP379" s="24"/>
      <c r="GQ379" s="24"/>
      <c r="GR379" s="24"/>
      <c r="GS379" s="24"/>
      <c r="GT379" s="24"/>
      <c r="GU379" s="24"/>
      <c r="GV379" s="24"/>
      <c r="GW379" s="24"/>
      <c r="GX379" s="24"/>
      <c r="GY379" s="24"/>
      <c r="GZ379" s="24"/>
      <c r="HA379" s="24"/>
      <c r="HB379" s="24"/>
      <c r="HC379" s="24"/>
      <c r="HD379" s="24"/>
      <c r="HE379" s="24"/>
      <c r="HF379" s="24"/>
      <c r="HG379" s="24"/>
      <c r="HH379" s="24"/>
      <c r="HI379" s="24"/>
      <c r="HJ379" s="24"/>
      <c r="HK379" s="24"/>
      <c r="HL379" s="24"/>
      <c r="HM379" s="24"/>
      <c r="HN379" s="24"/>
      <c r="HO379" s="24"/>
      <c r="HP379" s="24"/>
      <c r="HQ379" s="24"/>
      <c r="HR379" s="24"/>
      <c r="HS379" s="24"/>
      <c r="HT379" s="24"/>
      <c r="HU379" s="24"/>
      <c r="HV379" s="24"/>
      <c r="HW379" s="24"/>
      <c r="HX379" s="24"/>
      <c r="HY379" s="24"/>
      <c r="HZ379" s="24"/>
      <c r="IA379" s="24"/>
      <c r="IB379" s="24"/>
      <c r="IC379" s="24"/>
      <c r="ID379" s="24"/>
      <c r="IE379" s="24"/>
      <c r="IF379" s="24"/>
      <c r="IG379" s="24"/>
      <c r="IH379" s="24"/>
      <c r="II379" s="24"/>
      <c r="IJ379" s="24"/>
      <c r="IK379" s="24"/>
      <c r="IL379" s="24"/>
      <c r="IM379" s="24"/>
      <c r="IN379" s="24"/>
      <c r="IO379" s="24"/>
      <c r="IP379" s="24"/>
    </row>
    <row r="380" spans="1:250" ht="25.25" customHeight="1" outlineLevel="3">
      <c r="A380" s="431" t="s">
        <v>1874</v>
      </c>
      <c r="B380" s="196" t="s">
        <v>205</v>
      </c>
      <c r="C380" s="88" t="s">
        <v>1</v>
      </c>
      <c r="D380" s="128">
        <v>1278</v>
      </c>
      <c r="E380" s="50"/>
      <c r="F380" s="163"/>
      <c r="G380" s="51">
        <f>E380*F380</f>
        <v>0</v>
      </c>
      <c r="H380" s="23"/>
      <c r="I380" s="23"/>
      <c r="J380" s="213"/>
      <c r="K380" s="213"/>
    </row>
    <row r="381" spans="1:250" ht="25.25" customHeight="1" outlineLevel="3">
      <c r="A381" s="431" t="s">
        <v>1875</v>
      </c>
      <c r="B381" s="196" t="s">
        <v>206</v>
      </c>
      <c r="C381" s="88" t="s">
        <v>1</v>
      </c>
      <c r="D381" s="128">
        <v>1846</v>
      </c>
      <c r="E381" s="50"/>
      <c r="F381" s="163"/>
      <c r="G381" s="51">
        <f t="shared" ref="G381:G392" si="18">E381*F381</f>
        <v>0</v>
      </c>
      <c r="H381" s="23"/>
      <c r="I381" s="23"/>
      <c r="J381" s="213"/>
      <c r="K381" s="213"/>
    </row>
    <row r="382" spans="1:250" ht="25.25" customHeight="1" outlineLevel="3">
      <c r="A382" s="431" t="s">
        <v>1876</v>
      </c>
      <c r="B382" s="196" t="s">
        <v>207</v>
      </c>
      <c r="C382" s="88" t="s">
        <v>1</v>
      </c>
      <c r="D382" s="128">
        <v>55</v>
      </c>
      <c r="E382" s="50"/>
      <c r="F382" s="163"/>
      <c r="G382" s="51">
        <f t="shared" si="18"/>
        <v>0</v>
      </c>
      <c r="H382" s="23"/>
      <c r="I382" s="23"/>
      <c r="J382" s="213"/>
      <c r="K382" s="213"/>
    </row>
    <row r="383" spans="1:250" ht="25.25" customHeight="1" outlineLevel="3">
      <c r="A383" s="431" t="s">
        <v>1877</v>
      </c>
      <c r="B383" s="196" t="s">
        <v>208</v>
      </c>
      <c r="C383" s="88" t="s">
        <v>1</v>
      </c>
      <c r="D383" s="128">
        <v>143</v>
      </c>
      <c r="E383" s="50"/>
      <c r="F383" s="163"/>
      <c r="G383" s="51">
        <f t="shared" si="18"/>
        <v>0</v>
      </c>
      <c r="H383" s="23"/>
      <c r="I383" s="23"/>
      <c r="J383" s="213"/>
      <c r="K383" s="213"/>
    </row>
    <row r="384" spans="1:250" ht="25.25" customHeight="1" outlineLevel="3">
      <c r="A384" s="431" t="s">
        <v>1878</v>
      </c>
      <c r="B384" s="196" t="s">
        <v>209</v>
      </c>
      <c r="C384" s="88" t="s">
        <v>1</v>
      </c>
      <c r="D384" s="128">
        <v>27</v>
      </c>
      <c r="E384" s="50"/>
      <c r="F384" s="163"/>
      <c r="G384" s="51">
        <f t="shared" si="18"/>
        <v>0</v>
      </c>
      <c r="H384" s="23"/>
      <c r="I384" s="23"/>
      <c r="J384" s="213"/>
      <c r="K384" s="213"/>
    </row>
    <row r="385" spans="1:250" ht="25.25" customHeight="1" outlineLevel="3">
      <c r="A385" s="431" t="s">
        <v>1879</v>
      </c>
      <c r="B385" s="196" t="s">
        <v>210</v>
      </c>
      <c r="C385" s="88" t="s">
        <v>1</v>
      </c>
      <c r="D385" s="128">
        <v>12</v>
      </c>
      <c r="E385" s="50"/>
      <c r="F385" s="163"/>
      <c r="G385" s="51">
        <f t="shared" si="18"/>
        <v>0</v>
      </c>
      <c r="H385" s="23"/>
      <c r="I385" s="23"/>
      <c r="J385" s="213"/>
      <c r="K385" s="213"/>
    </row>
    <row r="386" spans="1:250" ht="25.25" customHeight="1" outlineLevel="3">
      <c r="A386" s="431" t="s">
        <v>1880</v>
      </c>
      <c r="B386" s="196" t="s">
        <v>211</v>
      </c>
      <c r="C386" s="88" t="s">
        <v>1</v>
      </c>
      <c r="D386" s="128">
        <v>3767</v>
      </c>
      <c r="E386" s="50"/>
      <c r="F386" s="163"/>
      <c r="G386" s="51">
        <f t="shared" si="18"/>
        <v>0</v>
      </c>
      <c r="H386" s="23"/>
      <c r="I386" s="23"/>
      <c r="J386" s="213"/>
      <c r="K386" s="213"/>
    </row>
    <row r="387" spans="1:250" ht="25.25" customHeight="1" outlineLevel="3">
      <c r="A387" s="431" t="s">
        <v>1881</v>
      </c>
      <c r="B387" s="196" t="s">
        <v>212</v>
      </c>
      <c r="C387" s="88" t="s">
        <v>1</v>
      </c>
      <c r="D387" s="128">
        <v>2600</v>
      </c>
      <c r="E387" s="50"/>
      <c r="F387" s="163"/>
      <c r="G387" s="51">
        <f t="shared" si="18"/>
        <v>0</v>
      </c>
      <c r="H387" s="23"/>
      <c r="I387" s="23"/>
      <c r="J387" s="213"/>
      <c r="K387" s="213"/>
    </row>
    <row r="388" spans="1:250" ht="25.25" customHeight="1" outlineLevel="3">
      <c r="A388" s="431" t="s">
        <v>1882</v>
      </c>
      <c r="B388" s="196" t="s">
        <v>213</v>
      </c>
      <c r="C388" s="88" t="s">
        <v>1</v>
      </c>
      <c r="D388" s="128">
        <v>18</v>
      </c>
      <c r="E388" s="50"/>
      <c r="F388" s="163"/>
      <c r="G388" s="51">
        <f t="shared" si="18"/>
        <v>0</v>
      </c>
      <c r="H388" s="23"/>
      <c r="I388" s="23"/>
      <c r="J388" s="213"/>
      <c r="K388" s="213"/>
    </row>
    <row r="389" spans="1:250" ht="25.25" customHeight="1" outlineLevel="3">
      <c r="A389" s="431" t="s">
        <v>1883</v>
      </c>
      <c r="B389" s="196" t="s">
        <v>214</v>
      </c>
      <c r="C389" s="88" t="s">
        <v>1</v>
      </c>
      <c r="D389" s="128">
        <v>10</v>
      </c>
      <c r="E389" s="50"/>
      <c r="F389" s="163"/>
      <c r="G389" s="51">
        <f t="shared" si="18"/>
        <v>0</v>
      </c>
      <c r="H389" s="23"/>
      <c r="I389" s="23"/>
      <c r="J389" s="213"/>
      <c r="K389" s="213"/>
    </row>
    <row r="390" spans="1:250" ht="25.25" customHeight="1" outlineLevel="3">
      <c r="A390" s="431" t="s">
        <v>1884</v>
      </c>
      <c r="B390" s="196" t="s">
        <v>215</v>
      </c>
      <c r="C390" s="88" t="s">
        <v>1</v>
      </c>
      <c r="D390" s="128">
        <v>56</v>
      </c>
      <c r="E390" s="50"/>
      <c r="F390" s="163"/>
      <c r="G390" s="51">
        <f t="shared" si="18"/>
        <v>0</v>
      </c>
      <c r="H390" s="23"/>
      <c r="I390" s="23"/>
      <c r="J390" s="213"/>
      <c r="K390" s="213"/>
    </row>
    <row r="391" spans="1:250" ht="25.25" customHeight="1" outlineLevel="3">
      <c r="A391" s="431" t="s">
        <v>1885</v>
      </c>
      <c r="B391" s="196" t="s">
        <v>216</v>
      </c>
      <c r="C391" s="88" t="s">
        <v>1</v>
      </c>
      <c r="D391" s="128">
        <v>4124</v>
      </c>
      <c r="E391" s="50"/>
      <c r="F391" s="163"/>
      <c r="G391" s="51">
        <f t="shared" si="18"/>
        <v>0</v>
      </c>
      <c r="H391" s="23"/>
      <c r="I391" s="23"/>
      <c r="J391" s="213"/>
      <c r="K391" s="213"/>
    </row>
    <row r="392" spans="1:250" ht="25.25" customHeight="1" outlineLevel="3">
      <c r="A392" s="431" t="s">
        <v>1886</v>
      </c>
      <c r="B392" s="199" t="s">
        <v>97</v>
      </c>
      <c r="C392" s="88" t="s">
        <v>20</v>
      </c>
      <c r="D392" s="128">
        <v>1</v>
      </c>
      <c r="E392" s="50"/>
      <c r="F392" s="163"/>
      <c r="G392" s="51">
        <f t="shared" si="18"/>
        <v>0</v>
      </c>
      <c r="H392" s="23"/>
      <c r="I392" s="23"/>
      <c r="J392" s="213"/>
      <c r="K392" s="213"/>
    </row>
    <row r="393" spans="1:250" s="42" customFormat="1" ht="25.25" customHeight="1" outlineLevel="1">
      <c r="A393" s="436" t="s">
        <v>1887</v>
      </c>
      <c r="B393" s="285" t="s">
        <v>310</v>
      </c>
      <c r="C393" s="287"/>
      <c r="D393" s="305"/>
      <c r="E393" s="203"/>
      <c r="F393" s="307"/>
      <c r="G393" s="204"/>
      <c r="H393" s="259">
        <f>SUM(G394:G403)</f>
        <v>0</v>
      </c>
      <c r="I393" s="204"/>
      <c r="J393" s="217"/>
      <c r="K393" s="217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  <c r="BV393" s="24"/>
      <c r="BW393" s="24"/>
      <c r="BX393" s="24"/>
      <c r="BY393" s="24"/>
      <c r="BZ393" s="24"/>
      <c r="CA393" s="24"/>
      <c r="CB393" s="24"/>
      <c r="CC393" s="24"/>
      <c r="CD393" s="24"/>
      <c r="CE393" s="24"/>
      <c r="CF393" s="24"/>
      <c r="CG393" s="24"/>
      <c r="CH393" s="24"/>
      <c r="CI393" s="24"/>
      <c r="CJ393" s="24"/>
      <c r="CK393" s="24"/>
      <c r="CL393" s="24"/>
      <c r="CM393" s="24"/>
      <c r="CN393" s="24"/>
      <c r="CO393" s="24"/>
      <c r="CP393" s="24"/>
      <c r="CQ393" s="24"/>
      <c r="CR393" s="24"/>
      <c r="CS393" s="24"/>
      <c r="CT393" s="24"/>
      <c r="CU393" s="24"/>
      <c r="CV393" s="24"/>
      <c r="CW393" s="24"/>
      <c r="CX393" s="24"/>
      <c r="CY393" s="24"/>
      <c r="CZ393" s="24"/>
      <c r="DA393" s="24"/>
      <c r="DB393" s="24"/>
      <c r="DC393" s="24"/>
      <c r="DD393" s="24"/>
      <c r="DE393" s="24"/>
      <c r="DF393" s="24"/>
      <c r="DG393" s="24"/>
      <c r="DH393" s="24"/>
      <c r="DI393" s="24"/>
      <c r="DJ393" s="24"/>
      <c r="DK393" s="24"/>
      <c r="DL393" s="24"/>
      <c r="DM393" s="24"/>
      <c r="DN393" s="24"/>
      <c r="DO393" s="24"/>
      <c r="DP393" s="24"/>
      <c r="DQ393" s="24"/>
      <c r="DR393" s="24"/>
      <c r="DS393" s="24"/>
      <c r="DT393" s="24"/>
      <c r="DU393" s="24"/>
      <c r="DV393" s="24"/>
      <c r="DW393" s="24"/>
      <c r="DX393" s="24"/>
      <c r="DY393" s="24"/>
      <c r="DZ393" s="24"/>
      <c r="EA393" s="24"/>
      <c r="EB393" s="24"/>
      <c r="EC393" s="24"/>
      <c r="ED393" s="24"/>
      <c r="EE393" s="24"/>
      <c r="EF393" s="24"/>
      <c r="EG393" s="24"/>
      <c r="EH393" s="24"/>
      <c r="EI393" s="24"/>
      <c r="EJ393" s="24"/>
      <c r="EK393" s="24"/>
      <c r="EL393" s="24"/>
      <c r="EM393" s="24"/>
      <c r="EN393" s="24"/>
      <c r="EO393" s="24"/>
      <c r="EP393" s="24"/>
      <c r="EQ393" s="24"/>
      <c r="ER393" s="24"/>
      <c r="ES393" s="24"/>
      <c r="ET393" s="24"/>
      <c r="EU393" s="24"/>
      <c r="EV393" s="24"/>
      <c r="EW393" s="24"/>
      <c r="EX393" s="24"/>
      <c r="EY393" s="24"/>
      <c r="EZ393" s="24"/>
      <c r="FA393" s="24"/>
      <c r="FB393" s="24"/>
      <c r="FC393" s="24"/>
      <c r="FD393" s="24"/>
      <c r="FE393" s="24"/>
      <c r="FF393" s="24"/>
      <c r="FG393" s="24"/>
      <c r="FH393" s="24"/>
      <c r="FI393" s="24"/>
      <c r="FJ393" s="24"/>
      <c r="FK393" s="24"/>
      <c r="FL393" s="24"/>
      <c r="FM393" s="24"/>
      <c r="FN393" s="24"/>
      <c r="FO393" s="24"/>
      <c r="FP393" s="24"/>
      <c r="FQ393" s="24"/>
      <c r="FR393" s="24"/>
      <c r="FS393" s="24"/>
      <c r="FT393" s="24"/>
      <c r="FU393" s="24"/>
      <c r="FV393" s="24"/>
      <c r="FW393" s="24"/>
      <c r="FX393" s="24"/>
      <c r="FY393" s="24"/>
      <c r="FZ393" s="24"/>
      <c r="GA393" s="24"/>
      <c r="GB393" s="24"/>
      <c r="GC393" s="24"/>
      <c r="GD393" s="24"/>
      <c r="GE393" s="24"/>
      <c r="GF393" s="24"/>
      <c r="GG393" s="24"/>
      <c r="GH393" s="24"/>
      <c r="GI393" s="24"/>
      <c r="GJ393" s="24"/>
      <c r="GK393" s="24"/>
      <c r="GL393" s="24"/>
      <c r="GM393" s="24"/>
      <c r="GN393" s="24"/>
      <c r="GO393" s="24"/>
      <c r="GP393" s="24"/>
      <c r="GQ393" s="24"/>
      <c r="GR393" s="24"/>
      <c r="GS393" s="24"/>
      <c r="GT393" s="24"/>
      <c r="GU393" s="24"/>
      <c r="GV393" s="24"/>
      <c r="GW393" s="24"/>
      <c r="GX393" s="24"/>
      <c r="GY393" s="24"/>
      <c r="GZ393" s="24"/>
      <c r="HA393" s="24"/>
      <c r="HB393" s="24"/>
      <c r="HC393" s="24"/>
      <c r="HD393" s="24"/>
      <c r="HE393" s="24"/>
      <c r="HF393" s="24"/>
      <c r="HG393" s="24"/>
      <c r="HH393" s="24"/>
      <c r="HI393" s="24"/>
      <c r="HJ393" s="24"/>
      <c r="HK393" s="24"/>
      <c r="HL393" s="24"/>
      <c r="HM393" s="24"/>
      <c r="HN393" s="24"/>
      <c r="HO393" s="24"/>
      <c r="HP393" s="24"/>
      <c r="HQ393" s="24"/>
      <c r="HR393" s="24"/>
      <c r="HS393" s="24"/>
      <c r="HT393" s="24"/>
      <c r="HU393" s="24"/>
      <c r="HV393" s="24"/>
      <c r="HW393" s="24"/>
      <c r="HX393" s="24"/>
      <c r="HY393" s="24"/>
      <c r="HZ393" s="24"/>
      <c r="IA393" s="24"/>
      <c r="IB393" s="24"/>
      <c r="IC393" s="24"/>
      <c r="ID393" s="24"/>
      <c r="IE393" s="24"/>
      <c r="IF393" s="24"/>
      <c r="IG393" s="24"/>
      <c r="IH393" s="24"/>
      <c r="II393" s="24"/>
      <c r="IJ393" s="24"/>
      <c r="IK393" s="24"/>
      <c r="IL393" s="24"/>
      <c r="IM393" s="24"/>
      <c r="IN393" s="24"/>
      <c r="IO393" s="24"/>
      <c r="IP393" s="24"/>
    </row>
    <row r="394" spans="1:250" ht="25.25" customHeight="1" outlineLevel="3">
      <c r="A394" s="431" t="s">
        <v>1888</v>
      </c>
      <c r="B394" s="196" t="s">
        <v>205</v>
      </c>
      <c r="C394" s="88" t="s">
        <v>1</v>
      </c>
      <c r="D394" s="128">
        <v>371</v>
      </c>
      <c r="E394" s="50"/>
      <c r="F394" s="163"/>
      <c r="G394" s="51">
        <f>E394*F394</f>
        <v>0</v>
      </c>
      <c r="H394" s="23"/>
      <c r="I394" s="23"/>
      <c r="J394" s="213"/>
      <c r="K394" s="213"/>
    </row>
    <row r="395" spans="1:250" ht="25.25" customHeight="1" outlineLevel="3">
      <c r="A395" s="431" t="s">
        <v>1889</v>
      </c>
      <c r="B395" s="196" t="s">
        <v>206</v>
      </c>
      <c r="C395" s="88" t="s">
        <v>1</v>
      </c>
      <c r="D395" s="128">
        <v>371</v>
      </c>
      <c r="E395" s="50"/>
      <c r="F395" s="163"/>
      <c r="G395" s="51">
        <f t="shared" ref="G395:G403" si="19">E395*F395</f>
        <v>0</v>
      </c>
      <c r="H395" s="23"/>
      <c r="I395" s="23"/>
      <c r="J395" s="213"/>
      <c r="K395" s="213"/>
    </row>
    <row r="396" spans="1:250" ht="25.25" customHeight="1" outlineLevel="3">
      <c r="A396" s="431" t="s">
        <v>1890</v>
      </c>
      <c r="B396" s="196" t="s">
        <v>217</v>
      </c>
      <c r="C396" s="88" t="s">
        <v>1</v>
      </c>
      <c r="D396" s="128">
        <v>102</v>
      </c>
      <c r="E396" s="50"/>
      <c r="F396" s="163"/>
      <c r="G396" s="51">
        <f t="shared" si="19"/>
        <v>0</v>
      </c>
      <c r="H396" s="23"/>
      <c r="I396" s="23"/>
      <c r="J396" s="213"/>
      <c r="K396" s="213"/>
    </row>
    <row r="397" spans="1:250" ht="25.25" customHeight="1" outlineLevel="3">
      <c r="A397" s="431" t="s">
        <v>1891</v>
      </c>
      <c r="B397" s="196" t="s">
        <v>104</v>
      </c>
      <c r="C397" s="88" t="s">
        <v>1</v>
      </c>
      <c r="D397" s="128">
        <v>102</v>
      </c>
      <c r="E397" s="50"/>
      <c r="F397" s="163"/>
      <c r="G397" s="51">
        <f t="shared" si="19"/>
        <v>0</v>
      </c>
      <c r="H397" s="23"/>
      <c r="I397" s="23"/>
      <c r="J397" s="213"/>
      <c r="K397" s="213"/>
    </row>
    <row r="398" spans="1:250" ht="25.25" customHeight="1" outlineLevel="3">
      <c r="A398" s="431" t="s">
        <v>1892</v>
      </c>
      <c r="B398" s="196" t="s">
        <v>960</v>
      </c>
      <c r="C398" s="88" t="s">
        <v>1</v>
      </c>
      <c r="D398" s="128">
        <v>95</v>
      </c>
      <c r="E398" s="50"/>
      <c r="F398" s="163"/>
      <c r="G398" s="51">
        <f t="shared" si="19"/>
        <v>0</v>
      </c>
      <c r="H398" s="23"/>
      <c r="I398" s="23"/>
      <c r="J398" s="213"/>
      <c r="K398" s="213"/>
    </row>
    <row r="399" spans="1:250" ht="25.25" customHeight="1" outlineLevel="3">
      <c r="A399" s="431" t="s">
        <v>1893</v>
      </c>
      <c r="B399" s="196" t="s">
        <v>396</v>
      </c>
      <c r="C399" s="88" t="s">
        <v>1</v>
      </c>
      <c r="D399" s="128">
        <v>95</v>
      </c>
      <c r="E399" s="50"/>
      <c r="F399" s="163"/>
      <c r="G399" s="51">
        <f t="shared" si="19"/>
        <v>0</v>
      </c>
      <c r="H399" s="23"/>
      <c r="I399" s="23"/>
      <c r="J399" s="213"/>
      <c r="K399" s="213"/>
    </row>
    <row r="400" spans="1:250" ht="25.25" customHeight="1" outlineLevel="3">
      <c r="A400" s="431" t="s">
        <v>1894</v>
      </c>
      <c r="B400" s="196" t="s">
        <v>397</v>
      </c>
      <c r="C400" s="88" t="s">
        <v>1</v>
      </c>
      <c r="D400" s="128">
        <v>56</v>
      </c>
      <c r="E400" s="50"/>
      <c r="F400" s="163"/>
      <c r="G400" s="51">
        <f t="shared" si="19"/>
        <v>0</v>
      </c>
      <c r="H400" s="23"/>
      <c r="I400" s="23"/>
      <c r="J400" s="213"/>
      <c r="K400" s="213"/>
    </row>
    <row r="401" spans="1:250" ht="25.25" customHeight="1" outlineLevel="3">
      <c r="A401" s="431" t="s">
        <v>1895</v>
      </c>
      <c r="B401" s="196" t="s">
        <v>398</v>
      </c>
      <c r="C401" s="88" t="s">
        <v>1</v>
      </c>
      <c r="D401" s="128">
        <v>123</v>
      </c>
      <c r="E401" s="50"/>
      <c r="F401" s="163"/>
      <c r="G401" s="51">
        <f t="shared" si="19"/>
        <v>0</v>
      </c>
      <c r="H401" s="23"/>
      <c r="I401" s="23"/>
      <c r="J401" s="213"/>
      <c r="K401" s="213"/>
    </row>
    <row r="402" spans="1:250" ht="25.25" customHeight="1" outlineLevel="3">
      <c r="A402" s="431" t="s">
        <v>1896</v>
      </c>
      <c r="B402" s="196" t="s">
        <v>399</v>
      </c>
      <c r="C402" s="88" t="s">
        <v>15</v>
      </c>
      <c r="D402" s="128">
        <v>12</v>
      </c>
      <c r="E402" s="50"/>
      <c r="F402" s="163"/>
      <c r="G402" s="51">
        <f t="shared" si="19"/>
        <v>0</v>
      </c>
      <c r="H402" s="23"/>
      <c r="I402" s="23"/>
      <c r="J402" s="213"/>
      <c r="K402" s="213"/>
    </row>
    <row r="403" spans="1:250" ht="25.25" customHeight="1" outlineLevel="3">
      <c r="A403" s="431" t="s">
        <v>1897</v>
      </c>
      <c r="B403" s="199" t="s">
        <v>97</v>
      </c>
      <c r="C403" s="88" t="s">
        <v>20</v>
      </c>
      <c r="D403" s="128">
        <v>1</v>
      </c>
      <c r="E403" s="50"/>
      <c r="F403" s="163"/>
      <c r="G403" s="51">
        <f t="shared" si="19"/>
        <v>0</v>
      </c>
      <c r="H403" s="23"/>
      <c r="I403" s="23"/>
      <c r="J403" s="213"/>
      <c r="K403" s="213"/>
    </row>
    <row r="404" spans="1:250" ht="32.75" customHeight="1">
      <c r="A404" s="432" t="s">
        <v>538</v>
      </c>
      <c r="B404" s="284" t="s">
        <v>525</v>
      </c>
      <c r="C404" s="252"/>
      <c r="D404" s="253"/>
      <c r="E404" s="253"/>
      <c r="F404" s="245"/>
      <c r="G404" s="223"/>
      <c r="H404" s="223">
        <f>SUM(G405:G407)</f>
        <v>0</v>
      </c>
      <c r="I404" s="47"/>
      <c r="J404" s="213"/>
      <c r="K404" s="213"/>
    </row>
    <row r="405" spans="1:250" ht="42" customHeight="1" outlineLevel="1">
      <c r="A405" s="431" t="s">
        <v>1238</v>
      </c>
      <c r="B405" s="199" t="s">
        <v>961</v>
      </c>
      <c r="C405" s="88" t="s">
        <v>17</v>
      </c>
      <c r="D405" s="50">
        <v>1</v>
      </c>
      <c r="E405" s="50"/>
      <c r="F405" s="244"/>
      <c r="G405" s="87">
        <f>E405*F405</f>
        <v>0</v>
      </c>
      <c r="H405" s="23"/>
      <c r="I405" s="23"/>
      <c r="J405" s="213"/>
      <c r="K405" s="213"/>
    </row>
    <row r="406" spans="1:250" ht="43.25" customHeight="1" outlineLevel="1">
      <c r="A406" s="431" t="s">
        <v>1239</v>
      </c>
      <c r="B406" s="199" t="s">
        <v>962</v>
      </c>
      <c r="C406" s="88" t="s">
        <v>17</v>
      </c>
      <c r="D406" s="50">
        <v>1</v>
      </c>
      <c r="E406" s="50"/>
      <c r="F406" s="244"/>
      <c r="G406" s="87">
        <f t="shared" ref="G406:G407" si="20">E406*F406</f>
        <v>0</v>
      </c>
      <c r="H406" s="23"/>
      <c r="I406" s="23"/>
      <c r="J406" s="213"/>
      <c r="K406" s="213"/>
    </row>
    <row r="407" spans="1:250" ht="25.25" customHeight="1" outlineLevel="1">
      <c r="A407" s="431" t="s">
        <v>1240</v>
      </c>
      <c r="B407" s="199" t="s">
        <v>97</v>
      </c>
      <c r="C407" s="181"/>
      <c r="D407" s="50"/>
      <c r="E407" s="50"/>
      <c r="F407" s="163"/>
      <c r="G407" s="87">
        <f t="shared" si="20"/>
        <v>0</v>
      </c>
      <c r="H407" s="23"/>
      <c r="I407" s="23"/>
      <c r="J407" s="213"/>
      <c r="K407" s="213"/>
    </row>
    <row r="408" spans="1:250" s="27" customFormat="1" ht="62.25" customHeight="1">
      <c r="A408" s="188"/>
      <c r="B408" s="186" t="s">
        <v>288</v>
      </c>
      <c r="C408" s="262"/>
      <c r="D408" s="263"/>
      <c r="E408" s="263"/>
      <c r="F408" s="264"/>
      <c r="G408" s="185"/>
      <c r="H408" s="185">
        <f>H4+H15+H23+H38+H50+H57+H63+H144+H170+H185+H198+H226+H229+H404</f>
        <v>0</v>
      </c>
      <c r="I408" s="185"/>
      <c r="J408" s="222"/>
      <c r="K408" s="222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6"/>
      <c r="CC408" s="26"/>
      <c r="CD408" s="26"/>
      <c r="CE408" s="26"/>
      <c r="CF408" s="26"/>
      <c r="CG408" s="26"/>
      <c r="CH408" s="26"/>
      <c r="CI408" s="26"/>
      <c r="CJ408" s="26"/>
      <c r="CK408" s="26"/>
      <c r="CL408" s="26"/>
      <c r="CM408" s="26"/>
      <c r="CN408" s="26"/>
      <c r="CO408" s="26"/>
      <c r="CP408" s="26"/>
      <c r="CQ408" s="26"/>
      <c r="CR408" s="26"/>
      <c r="CS408" s="26"/>
      <c r="CT408" s="26"/>
      <c r="CU408" s="26"/>
      <c r="CV408" s="26"/>
      <c r="CW408" s="26"/>
      <c r="CX408" s="26"/>
      <c r="CY408" s="26"/>
      <c r="CZ408" s="26"/>
      <c r="DA408" s="26"/>
      <c r="DB408" s="26"/>
      <c r="DC408" s="26"/>
      <c r="DD408" s="26"/>
      <c r="DE408" s="26"/>
      <c r="DF408" s="26"/>
      <c r="DG408" s="26"/>
      <c r="DH408" s="26"/>
      <c r="DI408" s="26"/>
      <c r="DJ408" s="26"/>
      <c r="DK408" s="26"/>
      <c r="DL408" s="26"/>
      <c r="DM408" s="26"/>
      <c r="DN408" s="26"/>
      <c r="DO408" s="26"/>
      <c r="DP408" s="26"/>
      <c r="DQ408" s="26"/>
      <c r="DR408" s="26"/>
      <c r="DS408" s="26"/>
      <c r="DT408" s="26"/>
      <c r="DU408" s="26"/>
      <c r="DV408" s="26"/>
      <c r="DW408" s="26"/>
      <c r="DX408" s="26"/>
      <c r="DY408" s="26"/>
      <c r="DZ408" s="26"/>
      <c r="EA408" s="26"/>
      <c r="EB408" s="26"/>
      <c r="EC408" s="26"/>
      <c r="ED408" s="26"/>
      <c r="EE408" s="26"/>
      <c r="EF408" s="26"/>
      <c r="EG408" s="26"/>
      <c r="EH408" s="26"/>
      <c r="EI408" s="26"/>
      <c r="EJ408" s="26"/>
      <c r="EK408" s="26"/>
      <c r="EL408" s="26"/>
      <c r="EM408" s="26"/>
      <c r="EN408" s="26"/>
      <c r="EO408" s="26"/>
      <c r="EP408" s="26"/>
      <c r="EQ408" s="26"/>
      <c r="ER408" s="26"/>
      <c r="ES408" s="26"/>
      <c r="ET408" s="26"/>
      <c r="EU408" s="26"/>
      <c r="EV408" s="26"/>
      <c r="EW408" s="26"/>
      <c r="EX408" s="26"/>
      <c r="EY408" s="26"/>
      <c r="EZ408" s="26"/>
      <c r="FA408" s="26"/>
      <c r="FB408" s="26"/>
      <c r="FC408" s="26"/>
      <c r="FD408" s="26"/>
      <c r="FE408" s="26"/>
      <c r="FF408" s="26"/>
      <c r="FG408" s="26"/>
      <c r="FH408" s="26"/>
      <c r="FI408" s="26"/>
      <c r="FJ408" s="26"/>
      <c r="FK408" s="26"/>
      <c r="FL408" s="26"/>
      <c r="FM408" s="26"/>
      <c r="FN408" s="26"/>
      <c r="FO408" s="26"/>
      <c r="FP408" s="26"/>
      <c r="FQ408" s="26"/>
      <c r="FR408" s="26"/>
      <c r="FS408" s="26"/>
      <c r="FT408" s="26"/>
      <c r="FU408" s="26"/>
      <c r="FV408" s="26"/>
      <c r="FW408" s="26"/>
      <c r="FX408" s="26"/>
      <c r="FY408" s="26"/>
      <c r="FZ408" s="26"/>
      <c r="GA408" s="26"/>
      <c r="GB408" s="26"/>
      <c r="GC408" s="26"/>
      <c r="GD408" s="26"/>
      <c r="GE408" s="26"/>
      <c r="GF408" s="26"/>
      <c r="GG408" s="26"/>
      <c r="GH408" s="26"/>
      <c r="GI408" s="26"/>
      <c r="GJ408" s="26"/>
      <c r="GK408" s="26"/>
      <c r="GL408" s="26"/>
      <c r="GM408" s="26"/>
      <c r="GN408" s="26"/>
      <c r="GO408" s="26"/>
      <c r="GP408" s="26"/>
      <c r="GQ408" s="26"/>
      <c r="GR408" s="26"/>
      <c r="GS408" s="26"/>
      <c r="GT408" s="26"/>
      <c r="GU408" s="26"/>
      <c r="GV408" s="26"/>
      <c r="GW408" s="26"/>
      <c r="GX408" s="26"/>
      <c r="GY408" s="26"/>
      <c r="GZ408" s="26"/>
      <c r="HA408" s="26"/>
      <c r="HB408" s="26"/>
      <c r="HC408" s="26"/>
      <c r="HD408" s="26"/>
      <c r="HE408" s="26"/>
      <c r="HF408" s="26"/>
      <c r="HG408" s="26"/>
      <c r="HH408" s="26"/>
      <c r="HI408" s="26"/>
      <c r="HJ408" s="26"/>
      <c r="HK408" s="26"/>
      <c r="HL408" s="26"/>
      <c r="HM408" s="26"/>
      <c r="HN408" s="26"/>
      <c r="HO408" s="26"/>
      <c r="HP408" s="26"/>
      <c r="HQ408" s="26"/>
      <c r="HR408" s="26"/>
      <c r="HS408" s="26"/>
      <c r="HT408" s="26"/>
      <c r="HU408" s="26"/>
      <c r="HV408" s="26"/>
      <c r="HW408" s="26"/>
      <c r="HX408" s="26"/>
      <c r="HY408" s="26"/>
      <c r="HZ408" s="26"/>
      <c r="IA408" s="26"/>
      <c r="IB408" s="26"/>
      <c r="IC408" s="26"/>
      <c r="ID408" s="26"/>
      <c r="IE408" s="26"/>
      <c r="IF408" s="26"/>
      <c r="IG408" s="26"/>
      <c r="IH408" s="26"/>
      <c r="II408" s="26"/>
      <c r="IJ408" s="26"/>
      <c r="IK408" s="26"/>
      <c r="IL408" s="26"/>
      <c r="IM408" s="26"/>
      <c r="IN408" s="26"/>
      <c r="IO408" s="26"/>
      <c r="IP408" s="26"/>
    </row>
    <row r="409" spans="1:250" s="208" customFormat="1" ht="23.5" customHeight="1">
      <c r="A409" s="205"/>
      <c r="B409" s="206"/>
      <c r="C409" s="265"/>
      <c r="D409" s="265"/>
      <c r="E409" s="265"/>
      <c r="F409" s="266"/>
      <c r="G409" s="267"/>
      <c r="H409" s="268"/>
      <c r="I409" s="269"/>
      <c r="J409" s="209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  <c r="AA409" s="207"/>
      <c r="AB409" s="207"/>
      <c r="AC409" s="207"/>
      <c r="AD409" s="207"/>
      <c r="AE409" s="207"/>
      <c r="AF409" s="207"/>
      <c r="AG409" s="207"/>
      <c r="AH409" s="207"/>
      <c r="AI409" s="207"/>
      <c r="AJ409" s="207"/>
      <c r="AK409" s="207"/>
      <c r="AL409" s="207"/>
      <c r="AM409" s="207"/>
      <c r="AN409" s="207"/>
      <c r="AO409" s="207"/>
      <c r="AP409" s="207"/>
      <c r="AQ409" s="207"/>
      <c r="AR409" s="207"/>
      <c r="AS409" s="207"/>
      <c r="AT409" s="207"/>
      <c r="AU409" s="207"/>
      <c r="AV409" s="207"/>
      <c r="AW409" s="207"/>
      <c r="AX409" s="207"/>
      <c r="AY409" s="207"/>
      <c r="AZ409" s="207"/>
      <c r="BA409" s="207"/>
      <c r="BB409" s="207"/>
      <c r="BC409" s="207"/>
      <c r="BD409" s="207"/>
      <c r="BE409" s="207"/>
      <c r="BF409" s="207"/>
      <c r="BG409" s="207"/>
      <c r="BH409" s="207"/>
      <c r="BI409" s="207"/>
      <c r="BJ409" s="207"/>
      <c r="BK409" s="207"/>
      <c r="BL409" s="207"/>
      <c r="BM409" s="207"/>
      <c r="BN409" s="207"/>
      <c r="BO409" s="207"/>
      <c r="BP409" s="207"/>
      <c r="BQ409" s="207"/>
      <c r="BR409" s="207"/>
      <c r="BS409" s="207"/>
      <c r="BT409" s="207"/>
      <c r="BU409" s="207"/>
      <c r="BV409" s="207"/>
      <c r="BW409" s="207"/>
      <c r="BX409" s="207"/>
      <c r="BY409" s="207"/>
      <c r="BZ409" s="207"/>
      <c r="CA409" s="207"/>
      <c r="CB409" s="207"/>
      <c r="CC409" s="207"/>
      <c r="CD409" s="207"/>
      <c r="CE409" s="207"/>
      <c r="CF409" s="207"/>
      <c r="CG409" s="207"/>
      <c r="CH409" s="207"/>
      <c r="CI409" s="207"/>
      <c r="CJ409" s="207"/>
      <c r="CK409" s="207"/>
      <c r="CL409" s="207"/>
      <c r="CM409" s="207"/>
      <c r="CN409" s="207"/>
      <c r="CO409" s="207"/>
      <c r="CP409" s="207"/>
      <c r="CQ409" s="207"/>
      <c r="CR409" s="207"/>
      <c r="CS409" s="207"/>
      <c r="CT409" s="207"/>
      <c r="CU409" s="207"/>
      <c r="CV409" s="207"/>
      <c r="CW409" s="207"/>
      <c r="CX409" s="207"/>
      <c r="CY409" s="207"/>
      <c r="CZ409" s="207"/>
      <c r="DA409" s="207"/>
      <c r="DB409" s="207"/>
      <c r="DC409" s="207"/>
      <c r="DD409" s="207"/>
      <c r="DE409" s="207"/>
      <c r="DF409" s="207"/>
      <c r="DG409" s="207"/>
      <c r="DH409" s="207"/>
      <c r="DI409" s="207"/>
      <c r="DJ409" s="207"/>
      <c r="DK409" s="207"/>
      <c r="DL409" s="207"/>
      <c r="DM409" s="207"/>
      <c r="DN409" s="207"/>
      <c r="DO409" s="207"/>
      <c r="DP409" s="207"/>
      <c r="DQ409" s="207"/>
      <c r="DR409" s="207"/>
      <c r="DS409" s="207"/>
      <c r="DT409" s="207"/>
      <c r="DU409" s="207"/>
      <c r="DV409" s="207"/>
      <c r="DW409" s="207"/>
      <c r="DX409" s="207"/>
      <c r="DY409" s="207"/>
      <c r="DZ409" s="207"/>
      <c r="EA409" s="207"/>
      <c r="EB409" s="207"/>
      <c r="EC409" s="207"/>
      <c r="ED409" s="207"/>
      <c r="EE409" s="207"/>
      <c r="EF409" s="207"/>
      <c r="EG409" s="207"/>
      <c r="EH409" s="207"/>
      <c r="EI409" s="207"/>
      <c r="EJ409" s="207"/>
      <c r="EK409" s="207"/>
      <c r="EL409" s="207"/>
      <c r="EM409" s="207"/>
      <c r="EN409" s="207"/>
      <c r="EO409" s="207"/>
      <c r="EP409" s="207"/>
      <c r="EQ409" s="207"/>
      <c r="ER409" s="207"/>
      <c r="ES409" s="207"/>
      <c r="ET409" s="207"/>
      <c r="EU409" s="207"/>
      <c r="EV409" s="207"/>
      <c r="EW409" s="207"/>
      <c r="EX409" s="207"/>
      <c r="EY409" s="207"/>
      <c r="EZ409" s="207"/>
      <c r="FA409" s="207"/>
      <c r="FB409" s="207"/>
      <c r="FC409" s="207"/>
      <c r="FD409" s="207"/>
      <c r="FE409" s="207"/>
      <c r="FF409" s="207"/>
      <c r="FG409" s="207"/>
      <c r="FH409" s="207"/>
      <c r="FI409" s="207"/>
      <c r="FJ409" s="207"/>
      <c r="FK409" s="207"/>
      <c r="FL409" s="207"/>
      <c r="FM409" s="207"/>
      <c r="FN409" s="207"/>
      <c r="FO409" s="207"/>
      <c r="FP409" s="207"/>
      <c r="FQ409" s="207"/>
      <c r="FR409" s="207"/>
      <c r="FS409" s="207"/>
      <c r="FT409" s="207"/>
      <c r="FU409" s="207"/>
      <c r="FV409" s="207"/>
      <c r="FW409" s="207"/>
      <c r="FX409" s="207"/>
      <c r="FY409" s="207"/>
      <c r="FZ409" s="207"/>
      <c r="GA409" s="207"/>
      <c r="GB409" s="207"/>
      <c r="GC409" s="207"/>
      <c r="GD409" s="207"/>
      <c r="GE409" s="207"/>
      <c r="GF409" s="207"/>
      <c r="GG409" s="207"/>
      <c r="GH409" s="207"/>
      <c r="GI409" s="207"/>
      <c r="GJ409" s="207"/>
      <c r="GK409" s="207"/>
      <c r="GL409" s="207"/>
      <c r="GM409" s="207"/>
      <c r="GN409" s="207"/>
      <c r="GO409" s="207"/>
      <c r="GP409" s="207"/>
      <c r="GQ409" s="207"/>
      <c r="GR409" s="207"/>
      <c r="GS409" s="207"/>
      <c r="GT409" s="207"/>
      <c r="GU409" s="207"/>
      <c r="GV409" s="207"/>
      <c r="GW409" s="207"/>
      <c r="GX409" s="207"/>
      <c r="GY409" s="207"/>
      <c r="GZ409" s="207"/>
      <c r="HA409" s="207"/>
      <c r="HB409" s="207"/>
      <c r="HC409" s="207"/>
      <c r="HD409" s="207"/>
      <c r="HE409" s="207"/>
      <c r="HF409" s="207"/>
      <c r="HG409" s="207"/>
      <c r="HH409" s="207"/>
      <c r="HI409" s="207"/>
      <c r="HJ409" s="207"/>
      <c r="HK409" s="207"/>
      <c r="HL409" s="207"/>
      <c r="HM409" s="207"/>
      <c r="HN409" s="207"/>
      <c r="HO409" s="207"/>
      <c r="HP409" s="207"/>
      <c r="HQ409" s="207"/>
      <c r="HR409" s="207"/>
      <c r="HS409" s="207"/>
      <c r="HT409" s="207"/>
      <c r="HU409" s="207"/>
      <c r="HV409" s="207"/>
      <c r="HW409" s="207"/>
      <c r="HX409" s="207"/>
      <c r="HY409" s="207"/>
      <c r="HZ409" s="207"/>
      <c r="IA409" s="207"/>
      <c r="IB409" s="207"/>
      <c r="IC409" s="207"/>
      <c r="ID409" s="207"/>
      <c r="IE409" s="207"/>
      <c r="IF409" s="207"/>
      <c r="IG409" s="207"/>
      <c r="IH409" s="207"/>
      <c r="II409" s="207"/>
      <c r="IJ409" s="207"/>
      <c r="IK409" s="207"/>
      <c r="IL409" s="207"/>
      <c r="IM409" s="207"/>
      <c r="IN409" s="207"/>
      <c r="IO409" s="207"/>
      <c r="IP409" s="207"/>
    </row>
    <row r="410" spans="1:250" s="187" customFormat="1" ht="21" customHeight="1">
      <c r="A410" s="191"/>
      <c r="B410" s="33"/>
      <c r="C410" s="270"/>
      <c r="D410" s="270"/>
      <c r="E410" s="270"/>
      <c r="F410" s="166"/>
      <c r="G410" s="268"/>
      <c r="H410" s="268"/>
      <c r="I410" s="269"/>
      <c r="J410" s="209"/>
      <c r="K410" s="209"/>
      <c r="L410" s="209"/>
      <c r="M410" s="209"/>
      <c r="N410" s="209"/>
      <c r="O410" s="209"/>
      <c r="P410" s="209"/>
      <c r="Q410" s="209"/>
      <c r="R410" s="209"/>
      <c r="S410" s="209"/>
      <c r="T410" s="209"/>
      <c r="U410" s="209"/>
      <c r="V410" s="209"/>
      <c r="W410" s="209"/>
      <c r="X410" s="209"/>
      <c r="Y410" s="209"/>
      <c r="Z410" s="209"/>
      <c r="AA410" s="209"/>
      <c r="AB410" s="209"/>
      <c r="AC410" s="209"/>
      <c r="AD410" s="209"/>
      <c r="AE410" s="209"/>
      <c r="AF410" s="209"/>
      <c r="AG410" s="209"/>
      <c r="AH410" s="209"/>
      <c r="AI410" s="209"/>
      <c r="AJ410" s="209"/>
      <c r="AK410" s="209"/>
      <c r="AL410" s="209"/>
      <c r="AM410" s="209"/>
      <c r="AN410" s="209"/>
      <c r="AO410" s="209"/>
      <c r="AP410" s="209"/>
      <c r="AQ410" s="209"/>
      <c r="AR410" s="209"/>
      <c r="AS410" s="209"/>
      <c r="AT410" s="209"/>
      <c r="AU410" s="209"/>
      <c r="AV410" s="209"/>
      <c r="AW410" s="209"/>
      <c r="AX410" s="209"/>
      <c r="AY410" s="209"/>
      <c r="AZ410" s="209"/>
      <c r="BA410" s="209"/>
      <c r="BB410" s="209"/>
      <c r="BC410" s="209"/>
      <c r="BD410" s="209"/>
      <c r="BE410" s="209"/>
      <c r="BF410" s="209"/>
      <c r="BG410" s="209"/>
      <c r="BH410" s="209"/>
      <c r="BI410" s="209"/>
      <c r="BJ410" s="209"/>
      <c r="BK410" s="209"/>
      <c r="BL410" s="209"/>
      <c r="BM410" s="209"/>
      <c r="BN410" s="209"/>
      <c r="BO410" s="209"/>
      <c r="BP410" s="209"/>
      <c r="BQ410" s="209"/>
      <c r="BR410" s="209"/>
      <c r="BS410" s="209"/>
      <c r="BT410" s="209"/>
      <c r="BU410" s="209"/>
      <c r="BV410" s="209"/>
      <c r="BW410" s="209"/>
      <c r="BX410" s="209"/>
      <c r="BY410" s="209"/>
      <c r="BZ410" s="209"/>
      <c r="CA410" s="209"/>
      <c r="CB410" s="209"/>
      <c r="CC410" s="209"/>
      <c r="CD410" s="209"/>
      <c r="CE410" s="209"/>
      <c r="CF410" s="209"/>
      <c r="CG410" s="209"/>
      <c r="CH410" s="209"/>
      <c r="CI410" s="209"/>
      <c r="CJ410" s="209"/>
      <c r="CK410" s="209"/>
      <c r="CL410" s="209"/>
      <c r="CM410" s="209"/>
      <c r="CN410" s="209"/>
      <c r="CO410" s="209"/>
      <c r="CP410" s="209"/>
      <c r="CQ410" s="209"/>
      <c r="CR410" s="209"/>
      <c r="CS410" s="209"/>
      <c r="CT410" s="209"/>
      <c r="CU410" s="209"/>
      <c r="CV410" s="209"/>
      <c r="CW410" s="209"/>
      <c r="CX410" s="209"/>
      <c r="CY410" s="209"/>
      <c r="CZ410" s="209"/>
      <c r="DA410" s="209"/>
      <c r="DB410" s="209"/>
      <c r="DC410" s="209"/>
      <c r="DD410" s="209"/>
      <c r="DE410" s="209"/>
      <c r="DF410" s="209"/>
      <c r="DG410" s="209"/>
      <c r="DH410" s="209"/>
      <c r="DI410" s="209"/>
      <c r="DJ410" s="209"/>
      <c r="DK410" s="209"/>
      <c r="DL410" s="209"/>
      <c r="DM410" s="209"/>
      <c r="DN410" s="209"/>
      <c r="DO410" s="209"/>
      <c r="DP410" s="209"/>
      <c r="DQ410" s="209"/>
      <c r="DR410" s="209"/>
      <c r="DS410" s="209"/>
      <c r="DT410" s="209"/>
      <c r="DU410" s="209"/>
      <c r="DV410" s="209"/>
      <c r="DW410" s="209"/>
      <c r="DX410" s="209"/>
      <c r="DY410" s="209"/>
      <c r="DZ410" s="209"/>
      <c r="EA410" s="209"/>
      <c r="EB410" s="209"/>
      <c r="EC410" s="209"/>
      <c r="ED410" s="209"/>
      <c r="EE410" s="209"/>
      <c r="EF410" s="209"/>
      <c r="EG410" s="209"/>
      <c r="EH410" s="209"/>
      <c r="EI410" s="209"/>
      <c r="EJ410" s="209"/>
      <c r="EK410" s="209"/>
      <c r="EL410" s="209"/>
      <c r="EM410" s="209"/>
      <c r="EN410" s="209"/>
      <c r="EO410" s="209"/>
      <c r="EP410" s="209"/>
      <c r="EQ410" s="209"/>
      <c r="ER410" s="209"/>
      <c r="ES410" s="209"/>
      <c r="ET410" s="209"/>
      <c r="EU410" s="209"/>
      <c r="EV410" s="209"/>
      <c r="EW410" s="209"/>
      <c r="EX410" s="209"/>
      <c r="EY410" s="209"/>
      <c r="EZ410" s="209"/>
      <c r="FA410" s="209"/>
      <c r="FB410" s="209"/>
      <c r="FC410" s="209"/>
      <c r="FD410" s="209"/>
      <c r="FE410" s="209"/>
      <c r="FF410" s="209"/>
      <c r="FG410" s="209"/>
      <c r="FH410" s="209"/>
      <c r="FI410" s="209"/>
      <c r="FJ410" s="209"/>
      <c r="FK410" s="209"/>
      <c r="FL410" s="209"/>
      <c r="FM410" s="209"/>
      <c r="FN410" s="209"/>
      <c r="FO410" s="209"/>
      <c r="FP410" s="209"/>
      <c r="FQ410" s="209"/>
      <c r="FR410" s="209"/>
      <c r="FS410" s="209"/>
      <c r="FT410" s="209"/>
      <c r="FU410" s="209"/>
      <c r="FV410" s="209"/>
      <c r="FW410" s="209"/>
      <c r="FX410" s="209"/>
      <c r="FY410" s="209"/>
      <c r="FZ410" s="209"/>
      <c r="GA410" s="209"/>
      <c r="GB410" s="209"/>
      <c r="GC410" s="209"/>
      <c r="GD410" s="209"/>
      <c r="GE410" s="209"/>
      <c r="GF410" s="209"/>
      <c r="GG410" s="209"/>
      <c r="GH410" s="209"/>
      <c r="GI410" s="209"/>
      <c r="GJ410" s="209"/>
      <c r="GK410" s="209"/>
      <c r="GL410" s="209"/>
      <c r="GM410" s="209"/>
      <c r="GN410" s="209"/>
      <c r="GO410" s="209"/>
      <c r="GP410" s="209"/>
      <c r="GQ410" s="209"/>
      <c r="GR410" s="209"/>
      <c r="GS410" s="209"/>
      <c r="GT410" s="209"/>
      <c r="GU410" s="209"/>
      <c r="GV410" s="209"/>
      <c r="GW410" s="209"/>
      <c r="GX410" s="209"/>
      <c r="GY410" s="209"/>
      <c r="GZ410" s="209"/>
      <c r="HA410" s="209"/>
      <c r="HB410" s="209"/>
      <c r="HC410" s="209"/>
      <c r="HD410" s="209"/>
      <c r="HE410" s="209"/>
      <c r="HF410" s="209"/>
      <c r="HG410" s="209"/>
      <c r="HH410" s="209"/>
      <c r="HI410" s="209"/>
      <c r="HJ410" s="209"/>
      <c r="HK410" s="209"/>
      <c r="HL410" s="209"/>
      <c r="HM410" s="209"/>
      <c r="HN410" s="209"/>
      <c r="HO410" s="209"/>
      <c r="HP410" s="209"/>
      <c r="HQ410" s="209"/>
      <c r="HR410" s="209"/>
      <c r="HS410" s="209"/>
      <c r="HT410" s="209"/>
      <c r="HU410" s="209"/>
      <c r="HV410" s="209"/>
      <c r="HW410" s="209"/>
      <c r="HX410" s="209"/>
      <c r="HY410" s="209"/>
      <c r="HZ410" s="209"/>
      <c r="IA410" s="209"/>
      <c r="IB410" s="209"/>
      <c r="IC410" s="209"/>
      <c r="ID410" s="209"/>
      <c r="IE410" s="209"/>
      <c r="IF410" s="209"/>
      <c r="IG410" s="209"/>
      <c r="IH410" s="209"/>
      <c r="II410" s="209"/>
      <c r="IJ410" s="209"/>
      <c r="IK410" s="209"/>
      <c r="IL410" s="209"/>
      <c r="IM410" s="209"/>
      <c r="IN410" s="209"/>
      <c r="IO410" s="209"/>
      <c r="IP410" s="209"/>
    </row>
    <row r="411" spans="1:250" s="211" customFormat="1" ht="21" customHeight="1" thickBot="1">
      <c r="A411" s="191"/>
      <c r="B411" s="33"/>
      <c r="C411" s="270"/>
      <c r="D411" s="270"/>
      <c r="E411" s="270"/>
      <c r="F411" s="166"/>
      <c r="G411" s="268"/>
      <c r="H411" s="268"/>
      <c r="I411" s="271"/>
      <c r="J411" s="210"/>
      <c r="K411" s="210"/>
      <c r="L411" s="210"/>
      <c r="M411" s="210"/>
      <c r="N411" s="210"/>
      <c r="O411" s="210"/>
      <c r="P411" s="210"/>
      <c r="Q411" s="210"/>
      <c r="R411" s="210"/>
      <c r="S411" s="210"/>
      <c r="T411" s="210"/>
      <c r="U411" s="210"/>
      <c r="V411" s="210"/>
      <c r="W411" s="210"/>
      <c r="X411" s="210"/>
      <c r="Y411" s="210"/>
      <c r="Z411" s="210"/>
      <c r="AA411" s="210"/>
      <c r="AB411" s="210"/>
      <c r="AC411" s="210"/>
      <c r="AD411" s="210"/>
      <c r="AE411" s="210"/>
      <c r="AF411" s="210"/>
      <c r="AG411" s="210"/>
      <c r="AH411" s="210"/>
      <c r="AI411" s="210"/>
      <c r="AJ411" s="210"/>
      <c r="AK411" s="210"/>
      <c r="AL411" s="210"/>
      <c r="AM411" s="210"/>
      <c r="AN411" s="210"/>
      <c r="AO411" s="210"/>
      <c r="AP411" s="210"/>
      <c r="AQ411" s="210"/>
      <c r="AR411" s="210"/>
      <c r="AS411" s="210"/>
      <c r="AT411" s="210"/>
      <c r="AU411" s="210"/>
      <c r="AV411" s="210"/>
      <c r="AW411" s="210"/>
      <c r="AX411" s="210"/>
      <c r="AY411" s="210"/>
      <c r="AZ411" s="210"/>
      <c r="BA411" s="210"/>
      <c r="BB411" s="210"/>
      <c r="BC411" s="210"/>
      <c r="BD411" s="210"/>
      <c r="BE411" s="210"/>
      <c r="BF411" s="210"/>
      <c r="BG411" s="210"/>
      <c r="BH411" s="210"/>
      <c r="BI411" s="210"/>
      <c r="BJ411" s="210"/>
      <c r="BK411" s="210"/>
      <c r="BL411" s="210"/>
      <c r="BM411" s="210"/>
      <c r="BN411" s="210"/>
      <c r="BO411" s="210"/>
      <c r="BP411" s="210"/>
      <c r="BQ411" s="210"/>
      <c r="BR411" s="210"/>
      <c r="BS411" s="210"/>
      <c r="BT411" s="210"/>
      <c r="BU411" s="210"/>
      <c r="BV411" s="210"/>
      <c r="BW411" s="210"/>
      <c r="BX411" s="210"/>
      <c r="BY411" s="210"/>
      <c r="BZ411" s="210"/>
      <c r="CA411" s="210"/>
      <c r="CB411" s="210"/>
      <c r="CC411" s="210"/>
      <c r="CD411" s="210"/>
      <c r="CE411" s="210"/>
      <c r="CF411" s="210"/>
      <c r="CG411" s="210"/>
      <c r="CH411" s="210"/>
      <c r="CI411" s="210"/>
      <c r="CJ411" s="210"/>
      <c r="CK411" s="210"/>
      <c r="CL411" s="210"/>
      <c r="CM411" s="210"/>
      <c r="CN411" s="210"/>
      <c r="CO411" s="210"/>
      <c r="CP411" s="210"/>
      <c r="CQ411" s="210"/>
      <c r="CR411" s="210"/>
      <c r="CS411" s="210"/>
      <c r="CT411" s="210"/>
      <c r="CU411" s="210"/>
      <c r="CV411" s="210"/>
      <c r="CW411" s="210"/>
      <c r="CX411" s="210"/>
      <c r="CY411" s="210"/>
      <c r="CZ411" s="210"/>
      <c r="DA411" s="210"/>
      <c r="DB411" s="210"/>
      <c r="DC411" s="210"/>
      <c r="DD411" s="210"/>
      <c r="DE411" s="210"/>
      <c r="DF411" s="210"/>
      <c r="DG411" s="210"/>
      <c r="DH411" s="210"/>
      <c r="DI411" s="210"/>
      <c r="DJ411" s="210"/>
      <c r="DK411" s="210"/>
      <c r="DL411" s="210"/>
      <c r="DM411" s="210"/>
      <c r="DN411" s="210"/>
      <c r="DO411" s="210"/>
      <c r="DP411" s="210"/>
      <c r="DQ411" s="210"/>
      <c r="DR411" s="210"/>
      <c r="DS411" s="210"/>
      <c r="DT411" s="210"/>
      <c r="DU411" s="210"/>
      <c r="DV411" s="210"/>
      <c r="DW411" s="210"/>
      <c r="DX411" s="210"/>
      <c r="DY411" s="210"/>
      <c r="DZ411" s="210"/>
      <c r="EA411" s="210"/>
      <c r="EB411" s="210"/>
      <c r="EC411" s="210"/>
      <c r="ED411" s="210"/>
      <c r="EE411" s="210"/>
      <c r="EF411" s="210"/>
      <c r="EG411" s="210"/>
      <c r="EH411" s="210"/>
      <c r="EI411" s="210"/>
      <c r="EJ411" s="210"/>
      <c r="EK411" s="210"/>
      <c r="EL411" s="210"/>
      <c r="EM411" s="210"/>
      <c r="EN411" s="210"/>
      <c r="EO411" s="210"/>
      <c r="EP411" s="210"/>
      <c r="EQ411" s="210"/>
      <c r="ER411" s="210"/>
      <c r="ES411" s="210"/>
      <c r="ET411" s="210"/>
      <c r="EU411" s="210"/>
      <c r="EV411" s="210"/>
      <c r="EW411" s="210"/>
      <c r="EX411" s="210"/>
      <c r="EY411" s="210"/>
      <c r="EZ411" s="210"/>
      <c r="FA411" s="210"/>
      <c r="FB411" s="210"/>
      <c r="FC411" s="210"/>
      <c r="FD411" s="210"/>
      <c r="FE411" s="210"/>
      <c r="FF411" s="210"/>
      <c r="FG411" s="210"/>
      <c r="FH411" s="210"/>
      <c r="FI411" s="210"/>
      <c r="FJ411" s="210"/>
      <c r="FK411" s="210"/>
      <c r="FL411" s="210"/>
      <c r="FM411" s="210"/>
      <c r="FN411" s="210"/>
      <c r="FO411" s="210"/>
      <c r="FP411" s="210"/>
      <c r="FQ411" s="210"/>
      <c r="FR411" s="210"/>
      <c r="FS411" s="210"/>
      <c r="FT411" s="210"/>
      <c r="FU411" s="210"/>
      <c r="FV411" s="210"/>
      <c r="FW411" s="210"/>
      <c r="FX411" s="210"/>
      <c r="FY411" s="210"/>
      <c r="FZ411" s="210"/>
      <c r="GA411" s="210"/>
      <c r="GB411" s="210"/>
      <c r="GC411" s="210"/>
      <c r="GD411" s="210"/>
      <c r="GE411" s="210"/>
      <c r="GF411" s="210"/>
      <c r="GG411" s="210"/>
      <c r="GH411" s="210"/>
      <c r="GI411" s="210"/>
      <c r="GJ411" s="210"/>
      <c r="GK411" s="210"/>
      <c r="GL411" s="210"/>
      <c r="GM411" s="210"/>
      <c r="GN411" s="210"/>
      <c r="GO411" s="210"/>
      <c r="GP411" s="210"/>
      <c r="GQ411" s="210"/>
      <c r="GR411" s="210"/>
      <c r="GS411" s="210"/>
      <c r="GT411" s="210"/>
      <c r="GU411" s="210"/>
      <c r="GV411" s="210"/>
      <c r="GW411" s="210"/>
      <c r="GX411" s="210"/>
      <c r="GY411" s="210"/>
      <c r="GZ411" s="210"/>
      <c r="HA411" s="210"/>
      <c r="HB411" s="210"/>
      <c r="HC411" s="210"/>
      <c r="HD411" s="210"/>
      <c r="HE411" s="210"/>
      <c r="HF411" s="210"/>
      <c r="HG411" s="210"/>
      <c r="HH411" s="210"/>
      <c r="HI411" s="210"/>
      <c r="HJ411" s="210"/>
      <c r="HK411" s="210"/>
      <c r="HL411" s="210"/>
      <c r="HM411" s="210"/>
      <c r="HN411" s="210"/>
      <c r="HO411" s="210"/>
      <c r="HP411" s="210"/>
      <c r="HQ411" s="210"/>
      <c r="HR411" s="210"/>
      <c r="HS411" s="210"/>
      <c r="HT411" s="210"/>
      <c r="HU411" s="210"/>
      <c r="HV411" s="210"/>
      <c r="HW411" s="210"/>
      <c r="HX411" s="210"/>
      <c r="HY411" s="210"/>
      <c r="HZ411" s="210"/>
      <c r="IA411" s="210"/>
      <c r="IB411" s="210"/>
      <c r="IC411" s="210"/>
      <c r="ID411" s="210"/>
      <c r="IE411" s="210"/>
      <c r="IF411" s="210"/>
      <c r="IG411" s="210"/>
      <c r="IH411" s="210"/>
      <c r="II411" s="210"/>
      <c r="IJ411" s="210"/>
      <c r="IK411" s="210"/>
      <c r="IL411" s="210"/>
      <c r="IM411" s="210"/>
      <c r="IN411" s="210"/>
      <c r="IO411" s="210"/>
      <c r="IP411" s="210"/>
    </row>
    <row r="412" spans="1:250" ht="45" customHeight="1">
      <c r="A412" s="191"/>
      <c r="B412" s="457" t="s">
        <v>112</v>
      </c>
      <c r="C412" s="272" t="s">
        <v>311</v>
      </c>
      <c r="D412" s="465"/>
      <c r="E412" s="465"/>
      <c r="F412" s="465"/>
      <c r="G412" s="465"/>
      <c r="H412" s="466"/>
      <c r="I412" s="12"/>
      <c r="J412" s="12"/>
    </row>
    <row r="413" spans="1:250" ht="45" customHeight="1">
      <c r="A413" s="191"/>
      <c r="B413" s="458"/>
      <c r="C413" s="273" t="s">
        <v>312</v>
      </c>
      <c r="D413" s="467"/>
      <c r="E413" s="467"/>
      <c r="F413" s="467"/>
      <c r="G413" s="467"/>
      <c r="H413" s="468"/>
      <c r="I413" s="12"/>
      <c r="J413" s="12"/>
    </row>
    <row r="414" spans="1:250" ht="45" customHeight="1">
      <c r="A414" s="191"/>
      <c r="B414" s="458"/>
      <c r="C414" s="273" t="s">
        <v>313</v>
      </c>
      <c r="D414" s="467"/>
      <c r="E414" s="467"/>
      <c r="F414" s="467"/>
      <c r="G414" s="467"/>
      <c r="H414" s="468"/>
      <c r="I414" s="12"/>
      <c r="J414" s="12"/>
    </row>
    <row r="415" spans="1:250" ht="45" customHeight="1" thickBot="1">
      <c r="A415" s="191"/>
      <c r="B415" s="459"/>
      <c r="C415" s="274" t="s">
        <v>314</v>
      </c>
      <c r="D415" s="463"/>
      <c r="E415" s="463"/>
      <c r="F415" s="463"/>
      <c r="G415" s="463"/>
      <c r="H415" s="464"/>
    </row>
    <row r="416" spans="1:250" ht="21" customHeight="1">
      <c r="A416" s="192"/>
      <c r="B416" s="28"/>
      <c r="C416" s="275"/>
      <c r="D416" s="275"/>
      <c r="E416" s="275"/>
      <c r="F416" s="169"/>
      <c r="G416" s="276"/>
      <c r="H416" s="32"/>
    </row>
  </sheetData>
  <mergeCells count="6">
    <mergeCell ref="B412:B415"/>
    <mergeCell ref="C1:I1"/>
    <mergeCell ref="D415:H415"/>
    <mergeCell ref="D412:H412"/>
    <mergeCell ref="D413:H413"/>
    <mergeCell ref="D414:H414"/>
  </mergeCells>
  <phoneticPr fontId="54" type="noConversion"/>
  <pageMargins left="0.7" right="0.7" top="0.75" bottom="0.75" header="0.3" footer="0.3"/>
  <pageSetup paperSize="9" scale="10" fitToHeight="0" orientation="landscape" r:id="rId1"/>
  <ignoredErrors>
    <ignoredError sqref="G26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5C11-10F6-4AAA-AA0F-A6D27A4E7CEB}">
  <sheetPr>
    <pageSetUpPr fitToPage="1"/>
  </sheetPr>
  <dimension ref="A1:IL425"/>
  <sheetViews>
    <sheetView zoomScaleNormal="100" workbookViewId="0">
      <pane xSplit="2" ySplit="2" topLeftCell="C385" activePane="bottomRight" state="frozenSplit"/>
      <selection pane="topRight" activeCell="B1" sqref="B1"/>
      <selection pane="bottomLeft" activeCell="A3" sqref="A3"/>
      <selection pane="bottomRight" activeCell="B377" sqref="B377"/>
    </sheetView>
  </sheetViews>
  <sheetFormatPr defaultColWidth="16.36328125" defaultRowHeight="14" outlineLevelRow="1"/>
  <cols>
    <col min="1" max="1" width="13.81640625" style="4" customWidth="1"/>
    <col min="2" max="2" width="73.81640625" style="7" customWidth="1"/>
    <col min="3" max="3" width="18.81640625" style="16" bestFit="1" customWidth="1"/>
    <col min="4" max="5" width="18.81640625" style="16" customWidth="1"/>
    <col min="6" max="6" width="22.6328125" style="19" bestFit="1" customWidth="1"/>
    <col min="7" max="7" width="28.08984375" style="17" bestFit="1" customWidth="1"/>
    <col min="8" max="8" width="28.08984375" style="17" customWidth="1"/>
    <col min="9" max="9" width="28.08984375" style="15" bestFit="1" customWidth="1"/>
    <col min="10" max="10" width="16.36328125" style="3" hidden="1" customWidth="1"/>
    <col min="11" max="246" width="16.36328125" style="3"/>
    <col min="247" max="16384" width="16.36328125" style="4"/>
  </cols>
  <sheetData>
    <row r="1" spans="1:246" ht="48" customHeight="1">
      <c r="A1" s="334"/>
      <c r="B1" s="348" t="s">
        <v>69</v>
      </c>
      <c r="C1" s="460" t="s">
        <v>289</v>
      </c>
      <c r="D1" s="461"/>
      <c r="E1" s="461"/>
      <c r="F1" s="461"/>
      <c r="G1" s="461"/>
      <c r="H1" s="461"/>
      <c r="I1" s="462"/>
      <c r="J1" s="18"/>
    </row>
    <row r="2" spans="1:246" s="2" customFormat="1" ht="45" customHeight="1">
      <c r="A2" s="240" t="s">
        <v>290</v>
      </c>
      <c r="B2" s="175" t="s">
        <v>16</v>
      </c>
      <c r="C2" s="317" t="s">
        <v>168</v>
      </c>
      <c r="D2" s="324" t="s">
        <v>318</v>
      </c>
      <c r="E2" s="324" t="s">
        <v>424</v>
      </c>
      <c r="F2" s="325" t="s">
        <v>99</v>
      </c>
      <c r="G2" s="325" t="s">
        <v>98</v>
      </c>
      <c r="H2" s="321" t="s">
        <v>167</v>
      </c>
      <c r="I2" s="322" t="s">
        <v>315</v>
      </c>
      <c r="J2" s="7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</row>
    <row r="3" spans="1:246" s="14" customFormat="1" ht="21" customHeight="1">
      <c r="A3" s="195" t="s">
        <v>156</v>
      </c>
      <c r="B3" s="368" t="s">
        <v>645</v>
      </c>
      <c r="C3" s="318"/>
      <c r="D3" s="313"/>
      <c r="E3" s="313"/>
      <c r="F3" s="314"/>
      <c r="G3" s="315"/>
      <c r="H3" s="315">
        <f>G4+G7+G8+G9+G10+G11+G12+G13+G14</f>
        <v>0</v>
      </c>
      <c r="I3" s="316"/>
      <c r="J3" s="359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</row>
    <row r="4" spans="1:246" s="14" customFormat="1" ht="21" customHeight="1" outlineLevel="1">
      <c r="A4" s="194" t="s">
        <v>291</v>
      </c>
      <c r="B4" s="369" t="s">
        <v>647</v>
      </c>
      <c r="C4" s="345" t="s">
        <v>20</v>
      </c>
      <c r="D4" s="347">
        <v>1</v>
      </c>
      <c r="E4" s="370"/>
      <c r="F4" s="371"/>
      <c r="G4" s="372">
        <f>SUM(G5:G6)</f>
        <v>0</v>
      </c>
      <c r="H4" s="372"/>
      <c r="I4" s="373"/>
      <c r="J4" s="359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</row>
    <row r="5" spans="1:246" s="14" customFormat="1" ht="21" customHeight="1" outlineLevel="1">
      <c r="A5" s="346" t="s">
        <v>321</v>
      </c>
      <c r="B5" s="447" t="s">
        <v>963</v>
      </c>
      <c r="C5" s="197" t="s">
        <v>15</v>
      </c>
      <c r="D5" s="77">
        <v>1420</v>
      </c>
      <c r="E5" s="79"/>
      <c r="F5" s="81"/>
      <c r="G5" s="80">
        <f t="shared" ref="G5:G14" si="0">E5*F5</f>
        <v>0</v>
      </c>
      <c r="H5" s="80"/>
      <c r="I5" s="366"/>
      <c r="J5" s="359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</row>
    <row r="6" spans="1:246" s="14" customFormat="1" ht="21" customHeight="1" outlineLevel="1">
      <c r="A6" s="346" t="s">
        <v>322</v>
      </c>
      <c r="B6" s="447" t="s">
        <v>964</v>
      </c>
      <c r="C6" s="197" t="s">
        <v>15</v>
      </c>
      <c r="D6" s="77">
        <v>1400</v>
      </c>
      <c r="E6" s="79"/>
      <c r="F6" s="81"/>
      <c r="G6" s="80">
        <f t="shared" si="0"/>
        <v>0</v>
      </c>
      <c r="H6" s="80"/>
      <c r="I6" s="366"/>
      <c r="J6" s="359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</row>
    <row r="7" spans="1:246" s="14" customFormat="1" ht="63" customHeight="1" outlineLevel="1">
      <c r="A7" s="194" t="s">
        <v>292</v>
      </c>
      <c r="B7" s="422" t="s">
        <v>1523</v>
      </c>
      <c r="C7" s="345" t="s">
        <v>20</v>
      </c>
      <c r="D7" s="347">
        <v>1</v>
      </c>
      <c r="E7" s="370"/>
      <c r="F7" s="371"/>
      <c r="G7" s="372">
        <f t="shared" si="0"/>
        <v>0</v>
      </c>
      <c r="H7" s="372"/>
      <c r="I7" s="373"/>
      <c r="J7" s="359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</row>
    <row r="8" spans="1:246" s="14" customFormat="1" ht="21" customHeight="1" outlineLevel="1">
      <c r="A8" s="194" t="s">
        <v>527</v>
      </c>
      <c r="B8" s="369" t="s">
        <v>648</v>
      </c>
      <c r="C8" s="345" t="s">
        <v>20</v>
      </c>
      <c r="D8" s="347">
        <v>1</v>
      </c>
      <c r="E8" s="370"/>
      <c r="F8" s="371"/>
      <c r="G8" s="372">
        <f t="shared" si="0"/>
        <v>0</v>
      </c>
      <c r="H8" s="372"/>
      <c r="I8" s="373"/>
      <c r="J8" s="359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</row>
    <row r="9" spans="1:246" s="14" customFormat="1" ht="114.5" customHeight="1" outlineLevel="1">
      <c r="A9" s="194" t="s">
        <v>528</v>
      </c>
      <c r="B9" s="369" t="s">
        <v>965</v>
      </c>
      <c r="C9" s="345" t="s">
        <v>20</v>
      </c>
      <c r="D9" s="347">
        <v>1</v>
      </c>
      <c r="E9" s="370"/>
      <c r="F9" s="371"/>
      <c r="G9" s="372">
        <f t="shared" si="0"/>
        <v>0</v>
      </c>
      <c r="H9" s="372"/>
      <c r="I9" s="373"/>
      <c r="J9" s="359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</row>
    <row r="10" spans="1:246" s="14" customFormat="1" ht="90" customHeight="1" outlineLevel="1">
      <c r="A10" s="194" t="s">
        <v>529</v>
      </c>
      <c r="B10" s="369" t="s">
        <v>966</v>
      </c>
      <c r="C10" s="345" t="s">
        <v>20</v>
      </c>
      <c r="D10" s="347">
        <v>1</v>
      </c>
      <c r="E10" s="370"/>
      <c r="F10" s="371"/>
      <c r="G10" s="372">
        <f t="shared" si="0"/>
        <v>0</v>
      </c>
      <c r="H10" s="372"/>
      <c r="I10" s="373"/>
      <c r="J10" s="359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</row>
    <row r="11" spans="1:246" s="14" customFormat="1" ht="21" customHeight="1" outlineLevel="1">
      <c r="A11" s="194" t="s">
        <v>530</v>
      </c>
      <c r="B11" s="369" t="s">
        <v>651</v>
      </c>
      <c r="C11" s="345" t="s">
        <v>20</v>
      </c>
      <c r="D11" s="347">
        <v>1</v>
      </c>
      <c r="E11" s="370"/>
      <c r="F11" s="371"/>
      <c r="G11" s="372">
        <f t="shared" si="0"/>
        <v>0</v>
      </c>
      <c r="H11" s="372"/>
      <c r="I11" s="373"/>
      <c r="J11" s="359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</row>
    <row r="12" spans="1:246" s="14" customFormat="1" ht="21" customHeight="1" outlineLevel="1">
      <c r="A12" s="194" t="s">
        <v>531</v>
      </c>
      <c r="B12" s="369" t="s">
        <v>652</v>
      </c>
      <c r="C12" s="345" t="s">
        <v>20</v>
      </c>
      <c r="D12" s="347">
        <v>1</v>
      </c>
      <c r="E12" s="370"/>
      <c r="F12" s="371"/>
      <c r="G12" s="372">
        <f t="shared" si="0"/>
        <v>0</v>
      </c>
      <c r="H12" s="372"/>
      <c r="I12" s="373"/>
      <c r="J12" s="359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</row>
    <row r="13" spans="1:246" s="14" customFormat="1" ht="21" customHeight="1" outlineLevel="1">
      <c r="A13" s="194" t="s">
        <v>532</v>
      </c>
      <c r="B13" s="369" t="s">
        <v>653</v>
      </c>
      <c r="C13" s="345" t="s">
        <v>20</v>
      </c>
      <c r="D13" s="347">
        <v>1</v>
      </c>
      <c r="E13" s="370"/>
      <c r="F13" s="371"/>
      <c r="G13" s="372">
        <f t="shared" si="0"/>
        <v>0</v>
      </c>
      <c r="H13" s="372"/>
      <c r="I13" s="373"/>
      <c r="J13" s="359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</row>
    <row r="14" spans="1:246" s="14" customFormat="1" ht="21" customHeight="1" outlineLevel="1">
      <c r="A14" s="194" t="s">
        <v>533</v>
      </c>
      <c r="B14" s="369" t="s">
        <v>97</v>
      </c>
      <c r="C14" s="345" t="s">
        <v>20</v>
      </c>
      <c r="D14" s="347">
        <v>1</v>
      </c>
      <c r="E14" s="370"/>
      <c r="F14" s="371"/>
      <c r="G14" s="372">
        <f t="shared" si="0"/>
        <v>0</v>
      </c>
      <c r="H14" s="372"/>
      <c r="I14" s="373"/>
      <c r="J14" s="359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</row>
    <row r="15" spans="1:246" s="14" customFormat="1" ht="21" customHeight="1">
      <c r="A15" s="195" t="s">
        <v>157</v>
      </c>
      <c r="B15" s="368" t="s">
        <v>646</v>
      </c>
      <c r="C15" s="318"/>
      <c r="D15" s="313"/>
      <c r="E15" s="313"/>
      <c r="F15" s="314"/>
      <c r="G15" s="315"/>
      <c r="H15" s="315">
        <f>SUM(G16:G23)</f>
        <v>0</v>
      </c>
      <c r="I15" s="316"/>
      <c r="J15" s="359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</row>
    <row r="16" spans="1:246" s="14" customFormat="1" ht="39" customHeight="1" outlineLevel="1">
      <c r="A16" s="194" t="s">
        <v>293</v>
      </c>
      <c r="B16" s="369" t="s">
        <v>967</v>
      </c>
      <c r="C16" s="345" t="s">
        <v>20</v>
      </c>
      <c r="D16" s="347">
        <v>1</v>
      </c>
      <c r="E16" s="370"/>
      <c r="F16" s="371"/>
      <c r="G16" s="372">
        <f t="shared" ref="G16:G23" si="1">E16*F16</f>
        <v>0</v>
      </c>
      <c r="H16" s="372"/>
      <c r="I16" s="373"/>
      <c r="J16" s="359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</row>
    <row r="17" spans="1:246" s="14" customFormat="1" ht="21" customHeight="1" outlineLevel="1">
      <c r="A17" s="194" t="s">
        <v>296</v>
      </c>
      <c r="B17" s="369" t="s">
        <v>648</v>
      </c>
      <c r="C17" s="345" t="s">
        <v>20</v>
      </c>
      <c r="D17" s="347">
        <v>1</v>
      </c>
      <c r="E17" s="370"/>
      <c r="F17" s="371"/>
      <c r="G17" s="372">
        <f t="shared" si="1"/>
        <v>0</v>
      </c>
      <c r="H17" s="372"/>
      <c r="I17" s="373"/>
      <c r="J17" s="359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</row>
    <row r="18" spans="1:246" s="14" customFormat="1" ht="21" customHeight="1" outlineLevel="1">
      <c r="A18" s="194" t="s">
        <v>297</v>
      </c>
      <c r="B18" s="369" t="s">
        <v>968</v>
      </c>
      <c r="C18" s="345" t="s">
        <v>20</v>
      </c>
      <c r="D18" s="347">
        <v>1</v>
      </c>
      <c r="E18" s="370"/>
      <c r="F18" s="371"/>
      <c r="G18" s="372">
        <f t="shared" si="1"/>
        <v>0</v>
      </c>
      <c r="H18" s="372"/>
      <c r="I18" s="373"/>
      <c r="J18" s="359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</row>
    <row r="19" spans="1:246" s="14" customFormat="1" ht="21" customHeight="1" outlineLevel="1">
      <c r="A19" s="194" t="s">
        <v>298</v>
      </c>
      <c r="B19" s="369" t="s">
        <v>969</v>
      </c>
      <c r="C19" s="345" t="s">
        <v>20</v>
      </c>
      <c r="D19" s="347">
        <v>1</v>
      </c>
      <c r="E19" s="370"/>
      <c r="F19" s="371"/>
      <c r="G19" s="372">
        <f t="shared" si="1"/>
        <v>0</v>
      </c>
      <c r="H19" s="372"/>
      <c r="I19" s="373"/>
      <c r="J19" s="359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</row>
    <row r="20" spans="1:246" s="14" customFormat="1" ht="21" customHeight="1" outlineLevel="1">
      <c r="A20" s="194" t="s">
        <v>299</v>
      </c>
      <c r="B20" s="369" t="s">
        <v>970</v>
      </c>
      <c r="C20" s="345" t="s">
        <v>20</v>
      </c>
      <c r="D20" s="347">
        <v>1</v>
      </c>
      <c r="E20" s="370"/>
      <c r="F20" s="371"/>
      <c r="G20" s="372">
        <f t="shared" si="1"/>
        <v>0</v>
      </c>
      <c r="H20" s="372"/>
      <c r="I20" s="373"/>
      <c r="J20" s="359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</row>
    <row r="21" spans="1:246" s="14" customFormat="1" ht="21" customHeight="1" outlineLevel="1">
      <c r="A21" s="194" t="s">
        <v>295</v>
      </c>
      <c r="B21" s="369" t="s">
        <v>655</v>
      </c>
      <c r="C21" s="345" t="s">
        <v>20</v>
      </c>
      <c r="D21" s="347">
        <v>1</v>
      </c>
      <c r="E21" s="370"/>
      <c r="F21" s="371"/>
      <c r="G21" s="372">
        <f t="shared" si="1"/>
        <v>0</v>
      </c>
      <c r="H21" s="372"/>
      <c r="I21" s="373"/>
      <c r="J21" s="359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</row>
    <row r="22" spans="1:246" s="14" customFormat="1" ht="21" customHeight="1" outlineLevel="1">
      <c r="A22" s="194" t="s">
        <v>294</v>
      </c>
      <c r="B22" s="369" t="s">
        <v>652</v>
      </c>
      <c r="C22" s="345" t="s">
        <v>20</v>
      </c>
      <c r="D22" s="347">
        <v>1</v>
      </c>
      <c r="E22" s="370"/>
      <c r="F22" s="371"/>
      <c r="G22" s="372">
        <f t="shared" si="1"/>
        <v>0</v>
      </c>
      <c r="H22" s="372"/>
      <c r="I22" s="373"/>
      <c r="J22" s="359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</row>
    <row r="23" spans="1:246" s="14" customFormat="1" ht="21" customHeight="1" outlineLevel="1">
      <c r="A23" s="194" t="s">
        <v>300</v>
      </c>
      <c r="B23" s="369" t="s">
        <v>97</v>
      </c>
      <c r="C23" s="345" t="s">
        <v>20</v>
      </c>
      <c r="D23" s="347">
        <v>1</v>
      </c>
      <c r="E23" s="370"/>
      <c r="F23" s="371"/>
      <c r="G23" s="372">
        <f t="shared" si="1"/>
        <v>0</v>
      </c>
      <c r="H23" s="372"/>
      <c r="I23" s="373"/>
      <c r="J23" s="359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</row>
    <row r="24" spans="1:246" s="14" customFormat="1" ht="32.75" customHeight="1">
      <c r="A24" s="195" t="s">
        <v>184</v>
      </c>
      <c r="B24" s="368" t="s">
        <v>656</v>
      </c>
      <c r="C24" s="318"/>
      <c r="D24" s="313"/>
      <c r="E24" s="313"/>
      <c r="F24" s="314"/>
      <c r="G24" s="315"/>
      <c r="H24" s="315">
        <f>G25+G28+G29+G30+G34+G35+G36+G37+G38</f>
        <v>0</v>
      </c>
      <c r="I24" s="316"/>
      <c r="J24" s="359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</row>
    <row r="25" spans="1:246" s="14" customFormat="1" ht="21" customHeight="1" outlineLevel="1">
      <c r="A25" s="194" t="s">
        <v>556</v>
      </c>
      <c r="B25" s="369" t="s">
        <v>974</v>
      </c>
      <c r="C25" s="345" t="s">
        <v>20</v>
      </c>
      <c r="D25" s="347">
        <v>1</v>
      </c>
      <c r="E25" s="370"/>
      <c r="F25" s="371"/>
      <c r="G25" s="372">
        <f>SUM(F26:F27)</f>
        <v>0</v>
      </c>
      <c r="H25" s="372"/>
      <c r="I25" s="373"/>
      <c r="J25" s="359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</row>
    <row r="26" spans="1:246" s="14" customFormat="1" ht="21" customHeight="1" outlineLevel="1">
      <c r="A26" s="346" t="s">
        <v>971</v>
      </c>
      <c r="B26" s="447" t="s">
        <v>973</v>
      </c>
      <c r="C26" s="197" t="s">
        <v>15</v>
      </c>
      <c r="D26" s="77">
        <v>1540</v>
      </c>
      <c r="E26" s="79"/>
      <c r="F26" s="81"/>
      <c r="G26" s="80">
        <f t="shared" ref="G26:G38" si="2">E26*F26</f>
        <v>0</v>
      </c>
      <c r="H26" s="80"/>
      <c r="I26" s="366"/>
      <c r="J26" s="359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</row>
    <row r="27" spans="1:246" s="14" customFormat="1" ht="21" customHeight="1" outlineLevel="1">
      <c r="A27" s="346" t="s">
        <v>972</v>
      </c>
      <c r="B27" s="447" t="s">
        <v>975</v>
      </c>
      <c r="C27" s="197" t="s">
        <v>15</v>
      </c>
      <c r="D27" s="77">
        <v>625</v>
      </c>
      <c r="E27" s="79"/>
      <c r="F27" s="81"/>
      <c r="G27" s="80">
        <f t="shared" si="2"/>
        <v>0</v>
      </c>
      <c r="H27" s="80"/>
      <c r="I27" s="366"/>
      <c r="J27" s="359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</row>
    <row r="28" spans="1:246" s="14" customFormat="1" ht="57" customHeight="1" outlineLevel="1">
      <c r="A28" s="194" t="s">
        <v>557</v>
      </c>
      <c r="B28" s="369" t="s">
        <v>976</v>
      </c>
      <c r="C28" s="345" t="s">
        <v>20</v>
      </c>
      <c r="D28" s="347">
        <v>1</v>
      </c>
      <c r="E28" s="370"/>
      <c r="F28" s="371"/>
      <c r="G28" s="372">
        <f t="shared" si="2"/>
        <v>0</v>
      </c>
      <c r="H28" s="372"/>
      <c r="I28" s="373"/>
      <c r="J28" s="359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</row>
    <row r="29" spans="1:246" s="14" customFormat="1" ht="21" customHeight="1" outlineLevel="1">
      <c r="A29" s="194" t="s">
        <v>558</v>
      </c>
      <c r="B29" s="369" t="s">
        <v>648</v>
      </c>
      <c r="C29" s="345" t="s">
        <v>20</v>
      </c>
      <c r="D29" s="347">
        <v>1</v>
      </c>
      <c r="E29" s="370"/>
      <c r="F29" s="371"/>
      <c r="G29" s="372">
        <f t="shared" si="2"/>
        <v>0</v>
      </c>
      <c r="H29" s="372"/>
      <c r="I29" s="373"/>
      <c r="J29" s="359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</row>
    <row r="30" spans="1:246" s="14" customFormat="1" ht="21" customHeight="1" outlineLevel="1">
      <c r="A30" s="194" t="s">
        <v>559</v>
      </c>
      <c r="B30" s="369" t="s">
        <v>983</v>
      </c>
      <c r="C30" s="345" t="s">
        <v>20</v>
      </c>
      <c r="D30" s="347">
        <v>1</v>
      </c>
      <c r="E30" s="370"/>
      <c r="F30" s="371"/>
      <c r="G30" s="372">
        <f>SUM(F31:F33)</f>
        <v>0</v>
      </c>
      <c r="H30" s="372"/>
      <c r="I30" s="373"/>
      <c r="J30" s="359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</row>
    <row r="31" spans="1:246" s="14" customFormat="1" ht="21" customHeight="1" outlineLevel="1">
      <c r="A31" s="346" t="s">
        <v>980</v>
      </c>
      <c r="B31" s="447" t="s">
        <v>977</v>
      </c>
      <c r="C31" s="197" t="s">
        <v>19</v>
      </c>
      <c r="D31" s="77">
        <v>36</v>
      </c>
      <c r="E31" s="79"/>
      <c r="F31" s="81"/>
      <c r="G31" s="80">
        <f t="shared" si="2"/>
        <v>0</v>
      </c>
      <c r="H31" s="80"/>
      <c r="I31" s="366"/>
      <c r="J31" s="359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</row>
    <row r="32" spans="1:246" s="14" customFormat="1" ht="21" customHeight="1" outlineLevel="1">
      <c r="A32" s="346" t="s">
        <v>981</v>
      </c>
      <c r="B32" s="447" t="s">
        <v>978</v>
      </c>
      <c r="C32" s="197" t="s">
        <v>19</v>
      </c>
      <c r="D32" s="77">
        <v>20</v>
      </c>
      <c r="E32" s="79"/>
      <c r="F32" s="81"/>
      <c r="G32" s="80">
        <f t="shared" si="2"/>
        <v>0</v>
      </c>
      <c r="H32" s="80"/>
      <c r="I32" s="366"/>
      <c r="J32" s="359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</row>
    <row r="33" spans="1:246" s="14" customFormat="1" ht="21" customHeight="1" outlineLevel="1">
      <c r="A33" s="346" t="s">
        <v>982</v>
      </c>
      <c r="B33" s="447" t="s">
        <v>979</v>
      </c>
      <c r="C33" s="197" t="s">
        <v>19</v>
      </c>
      <c r="D33" s="77">
        <v>8</v>
      </c>
      <c r="E33" s="79"/>
      <c r="F33" s="81"/>
      <c r="G33" s="80">
        <f t="shared" si="2"/>
        <v>0</v>
      </c>
      <c r="H33" s="80"/>
      <c r="I33" s="366"/>
      <c r="J33" s="359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</row>
    <row r="34" spans="1:246" s="14" customFormat="1" ht="21" customHeight="1" outlineLevel="1">
      <c r="A34" s="194" t="s">
        <v>560</v>
      </c>
      <c r="B34" s="369" t="s">
        <v>657</v>
      </c>
      <c r="C34" s="345" t="s">
        <v>20</v>
      </c>
      <c r="D34" s="347">
        <v>1</v>
      </c>
      <c r="E34" s="370"/>
      <c r="F34" s="371"/>
      <c r="G34" s="372">
        <f t="shared" si="2"/>
        <v>0</v>
      </c>
      <c r="H34" s="372"/>
      <c r="I34" s="373"/>
      <c r="J34" s="359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</row>
    <row r="35" spans="1:246" s="14" customFormat="1" ht="21" customHeight="1" outlineLevel="1">
      <c r="A35" s="194" t="s">
        <v>561</v>
      </c>
      <c r="B35" s="369" t="s">
        <v>984</v>
      </c>
      <c r="C35" s="345" t="s">
        <v>19</v>
      </c>
      <c r="D35" s="347">
        <v>94</v>
      </c>
      <c r="E35" s="370"/>
      <c r="F35" s="371"/>
      <c r="G35" s="372">
        <f t="shared" si="2"/>
        <v>0</v>
      </c>
      <c r="H35" s="372"/>
      <c r="I35" s="373"/>
      <c r="J35" s="359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</row>
    <row r="36" spans="1:246" s="14" customFormat="1" ht="21" customHeight="1" outlineLevel="1">
      <c r="A36" s="194" t="s">
        <v>562</v>
      </c>
      <c r="B36" s="369" t="s">
        <v>655</v>
      </c>
      <c r="C36" s="345" t="s">
        <v>20</v>
      </c>
      <c r="D36" s="347">
        <v>1</v>
      </c>
      <c r="E36" s="370"/>
      <c r="F36" s="371"/>
      <c r="G36" s="372">
        <f t="shared" si="2"/>
        <v>0</v>
      </c>
      <c r="H36" s="372"/>
      <c r="I36" s="373"/>
      <c r="J36" s="359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</row>
    <row r="37" spans="1:246" s="14" customFormat="1" ht="21" customHeight="1" outlineLevel="1">
      <c r="A37" s="194" t="s">
        <v>563</v>
      </c>
      <c r="B37" s="369" t="s">
        <v>653</v>
      </c>
      <c r="C37" s="345" t="s">
        <v>20</v>
      </c>
      <c r="D37" s="347">
        <v>1</v>
      </c>
      <c r="E37" s="370"/>
      <c r="F37" s="371"/>
      <c r="G37" s="372">
        <f t="shared" si="2"/>
        <v>0</v>
      </c>
      <c r="H37" s="372"/>
      <c r="I37" s="373"/>
      <c r="J37" s="359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</row>
    <row r="38" spans="1:246" ht="25.25" customHeight="1" outlineLevel="1">
      <c r="A38" s="194" t="s">
        <v>564</v>
      </c>
      <c r="B38" s="369" t="s">
        <v>97</v>
      </c>
      <c r="C38" s="345" t="s">
        <v>20</v>
      </c>
      <c r="D38" s="347">
        <v>1</v>
      </c>
      <c r="E38" s="370"/>
      <c r="F38" s="371"/>
      <c r="G38" s="372">
        <f t="shared" si="2"/>
        <v>0</v>
      </c>
      <c r="H38" s="372"/>
      <c r="I38" s="373"/>
      <c r="J38" s="18"/>
    </row>
    <row r="39" spans="1:246" s="14" customFormat="1" ht="32.75" customHeight="1">
      <c r="A39" s="195" t="s">
        <v>568</v>
      </c>
      <c r="B39" s="368" t="s">
        <v>658</v>
      </c>
      <c r="C39" s="318"/>
      <c r="D39" s="313"/>
      <c r="E39" s="313"/>
      <c r="F39" s="314"/>
      <c r="G39" s="315"/>
      <c r="H39" s="315">
        <f>G40+G41+G42+G43+G63+G70+G74+G75+G76+G77</f>
        <v>0</v>
      </c>
      <c r="I39" s="316"/>
      <c r="J39" s="359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</row>
    <row r="40" spans="1:246" s="14" customFormat="1" ht="21" customHeight="1" outlineLevel="1">
      <c r="A40" s="194" t="s">
        <v>570</v>
      </c>
      <c r="B40" s="369" t="s">
        <v>985</v>
      </c>
      <c r="C40" s="345" t="s">
        <v>20</v>
      </c>
      <c r="D40" s="347">
        <v>1</v>
      </c>
      <c r="E40" s="370"/>
      <c r="F40" s="371"/>
      <c r="G40" s="372">
        <f t="shared" ref="G40:G77" si="3">E40*F40</f>
        <v>0</v>
      </c>
      <c r="H40" s="372"/>
      <c r="I40" s="373"/>
      <c r="J40" s="359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</row>
    <row r="41" spans="1:246" s="14" customFormat="1" ht="57.5" customHeight="1" outlineLevel="1">
      <c r="A41" s="194" t="s">
        <v>571</v>
      </c>
      <c r="B41" s="369" t="s">
        <v>986</v>
      </c>
      <c r="C41" s="345" t="s">
        <v>20</v>
      </c>
      <c r="D41" s="347">
        <v>1</v>
      </c>
      <c r="E41" s="370"/>
      <c r="F41" s="371"/>
      <c r="G41" s="372">
        <f t="shared" si="3"/>
        <v>0</v>
      </c>
      <c r="H41" s="372"/>
      <c r="I41" s="373"/>
      <c r="J41" s="359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</row>
    <row r="42" spans="1:246" s="14" customFormat="1" ht="21" customHeight="1" outlineLevel="1">
      <c r="A42" s="194" t="s">
        <v>572</v>
      </c>
      <c r="B42" s="369" t="s">
        <v>648</v>
      </c>
      <c r="C42" s="345" t="s">
        <v>20</v>
      </c>
      <c r="D42" s="347">
        <v>1</v>
      </c>
      <c r="E42" s="370"/>
      <c r="F42" s="371"/>
      <c r="G42" s="372">
        <f t="shared" si="3"/>
        <v>0</v>
      </c>
      <c r="H42" s="372"/>
      <c r="I42" s="373"/>
      <c r="J42" s="359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</row>
    <row r="43" spans="1:246" s="14" customFormat="1" ht="21" customHeight="1" outlineLevel="1">
      <c r="A43" s="194" t="s">
        <v>573</v>
      </c>
      <c r="B43" s="369" t="s">
        <v>654</v>
      </c>
      <c r="C43" s="345" t="s">
        <v>20</v>
      </c>
      <c r="D43" s="347">
        <v>1</v>
      </c>
      <c r="E43" s="370"/>
      <c r="F43" s="371"/>
      <c r="G43" s="372">
        <f>SUM(F44:F62)</f>
        <v>0</v>
      </c>
      <c r="H43" s="372"/>
      <c r="I43" s="373"/>
      <c r="J43" s="359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</row>
    <row r="44" spans="1:246" s="14" customFormat="1" ht="21" customHeight="1" outlineLevel="1">
      <c r="A44" s="346" t="s">
        <v>987</v>
      </c>
      <c r="B44" s="447" t="s">
        <v>988</v>
      </c>
      <c r="C44" s="197" t="s">
        <v>19</v>
      </c>
      <c r="D44" s="77">
        <v>12</v>
      </c>
      <c r="E44" s="79"/>
      <c r="F44" s="81"/>
      <c r="G44" s="80">
        <f t="shared" si="3"/>
        <v>0</v>
      </c>
      <c r="H44" s="80"/>
      <c r="I44" s="366"/>
      <c r="J44" s="359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</row>
    <row r="45" spans="1:246" s="14" customFormat="1" ht="21" customHeight="1" outlineLevel="1">
      <c r="A45" s="346" t="s">
        <v>997</v>
      </c>
      <c r="B45" s="447" t="s">
        <v>989</v>
      </c>
      <c r="C45" s="197" t="s">
        <v>19</v>
      </c>
      <c r="D45" s="77">
        <v>3</v>
      </c>
      <c r="E45" s="79"/>
      <c r="F45" s="81"/>
      <c r="G45" s="80">
        <f t="shared" si="3"/>
        <v>0</v>
      </c>
      <c r="H45" s="80"/>
      <c r="I45" s="366"/>
      <c r="J45" s="359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</row>
    <row r="46" spans="1:246" s="14" customFormat="1" ht="21" customHeight="1" outlineLevel="1">
      <c r="A46" s="346" t="s">
        <v>998</v>
      </c>
      <c r="B46" s="447" t="s">
        <v>990</v>
      </c>
      <c r="C46" s="197" t="s">
        <v>19</v>
      </c>
      <c r="D46" s="77">
        <v>3</v>
      </c>
      <c r="E46" s="79"/>
      <c r="F46" s="81"/>
      <c r="G46" s="80">
        <f t="shared" si="3"/>
        <v>0</v>
      </c>
      <c r="H46" s="80"/>
      <c r="I46" s="366"/>
      <c r="J46" s="359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</row>
    <row r="47" spans="1:246" s="14" customFormat="1" ht="21" customHeight="1" outlineLevel="1">
      <c r="A47" s="346" t="s">
        <v>999</v>
      </c>
      <c r="B47" s="447" t="s">
        <v>991</v>
      </c>
      <c r="C47" s="197" t="s">
        <v>19</v>
      </c>
      <c r="D47" s="77">
        <v>6</v>
      </c>
      <c r="E47" s="79"/>
      <c r="F47" s="81"/>
      <c r="G47" s="80">
        <f t="shared" si="3"/>
        <v>0</v>
      </c>
      <c r="H47" s="80"/>
      <c r="I47" s="366"/>
      <c r="J47" s="359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</row>
    <row r="48" spans="1:246" s="14" customFormat="1" ht="21" customHeight="1" outlineLevel="1">
      <c r="A48" s="346" t="s">
        <v>1000</v>
      </c>
      <c r="B48" s="447" t="s">
        <v>992</v>
      </c>
      <c r="C48" s="197" t="s">
        <v>19</v>
      </c>
      <c r="D48" s="77">
        <v>6</v>
      </c>
      <c r="E48" s="79"/>
      <c r="F48" s="81"/>
      <c r="G48" s="80">
        <f t="shared" si="3"/>
        <v>0</v>
      </c>
      <c r="H48" s="80"/>
      <c r="I48" s="366"/>
      <c r="J48" s="359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</row>
    <row r="49" spans="1:246" s="14" customFormat="1" ht="21" customHeight="1" outlineLevel="1">
      <c r="A49" s="346" t="s">
        <v>1001</v>
      </c>
      <c r="B49" s="447" t="s">
        <v>993</v>
      </c>
      <c r="C49" s="197" t="s">
        <v>19</v>
      </c>
      <c r="D49" s="77">
        <v>12</v>
      </c>
      <c r="E49" s="79"/>
      <c r="F49" s="81"/>
      <c r="G49" s="80">
        <f t="shared" si="3"/>
        <v>0</v>
      </c>
      <c r="H49" s="80"/>
      <c r="I49" s="366"/>
      <c r="J49" s="359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</row>
    <row r="50" spans="1:246" s="14" customFormat="1" ht="21" customHeight="1" outlineLevel="1">
      <c r="A50" s="346" t="s">
        <v>1002</v>
      </c>
      <c r="B50" s="447" t="s">
        <v>994</v>
      </c>
      <c r="C50" s="197" t="s">
        <v>19</v>
      </c>
      <c r="D50" s="77">
        <v>6</v>
      </c>
      <c r="E50" s="79"/>
      <c r="F50" s="81"/>
      <c r="G50" s="80">
        <f t="shared" si="3"/>
        <v>0</v>
      </c>
      <c r="H50" s="80"/>
      <c r="I50" s="366"/>
      <c r="J50" s="359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</row>
    <row r="51" spans="1:246" s="14" customFormat="1" ht="21" customHeight="1" outlineLevel="1">
      <c r="A51" s="346" t="s">
        <v>1003</v>
      </c>
      <c r="B51" s="447" t="s">
        <v>988</v>
      </c>
      <c r="C51" s="197" t="s">
        <v>19</v>
      </c>
      <c r="D51" s="77">
        <v>104</v>
      </c>
      <c r="E51" s="79"/>
      <c r="F51" s="81"/>
      <c r="G51" s="80">
        <f t="shared" si="3"/>
        <v>0</v>
      </c>
      <c r="H51" s="80"/>
      <c r="I51" s="366"/>
      <c r="J51" s="359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</row>
    <row r="52" spans="1:246" s="14" customFormat="1" ht="21" customHeight="1" outlineLevel="1">
      <c r="A52" s="346" t="s">
        <v>1004</v>
      </c>
      <c r="B52" s="447" t="s">
        <v>995</v>
      </c>
      <c r="C52" s="197" t="s">
        <v>19</v>
      </c>
      <c r="D52" s="77">
        <v>23</v>
      </c>
      <c r="E52" s="79"/>
      <c r="F52" s="81"/>
      <c r="G52" s="80">
        <f t="shared" si="3"/>
        <v>0</v>
      </c>
      <c r="H52" s="80"/>
      <c r="I52" s="366"/>
      <c r="J52" s="359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</row>
    <row r="53" spans="1:246" s="14" customFormat="1" ht="21" customHeight="1" outlineLevel="1">
      <c r="A53" s="346" t="s">
        <v>1005</v>
      </c>
      <c r="B53" s="447" t="s">
        <v>993</v>
      </c>
      <c r="C53" s="197" t="s">
        <v>19</v>
      </c>
      <c r="D53" s="77">
        <v>54</v>
      </c>
      <c r="E53" s="79"/>
      <c r="F53" s="81"/>
      <c r="G53" s="80">
        <f t="shared" si="3"/>
        <v>0</v>
      </c>
      <c r="H53" s="80"/>
      <c r="I53" s="366"/>
      <c r="J53" s="359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</row>
    <row r="54" spans="1:246" s="14" customFormat="1" ht="21" customHeight="1" outlineLevel="1">
      <c r="A54" s="346" t="s">
        <v>1006</v>
      </c>
      <c r="B54" s="447" t="s">
        <v>994</v>
      </c>
      <c r="C54" s="197" t="s">
        <v>19</v>
      </c>
      <c r="D54" s="77">
        <v>81</v>
      </c>
      <c r="E54" s="79"/>
      <c r="F54" s="81"/>
      <c r="G54" s="80">
        <f t="shared" si="3"/>
        <v>0</v>
      </c>
      <c r="H54" s="80"/>
      <c r="I54" s="366"/>
      <c r="J54" s="359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</row>
    <row r="55" spans="1:246" s="14" customFormat="1" ht="21" customHeight="1" outlineLevel="1">
      <c r="A55" s="346" t="s">
        <v>1007</v>
      </c>
      <c r="B55" s="447" t="s">
        <v>991</v>
      </c>
      <c r="C55" s="197" t="s">
        <v>19</v>
      </c>
      <c r="D55" s="77">
        <v>27</v>
      </c>
      <c r="E55" s="79"/>
      <c r="F55" s="81"/>
      <c r="G55" s="80">
        <f t="shared" si="3"/>
        <v>0</v>
      </c>
      <c r="H55" s="80"/>
      <c r="I55" s="366"/>
      <c r="J55" s="359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</row>
    <row r="56" spans="1:246" s="14" customFormat="1" ht="21" customHeight="1" outlineLevel="1">
      <c r="A56" s="346" t="s">
        <v>1008</v>
      </c>
      <c r="B56" s="447" t="s">
        <v>996</v>
      </c>
      <c r="C56" s="197" t="s">
        <v>19</v>
      </c>
      <c r="D56" s="77">
        <v>27</v>
      </c>
      <c r="E56" s="79"/>
      <c r="F56" s="81"/>
      <c r="G56" s="80">
        <f t="shared" si="3"/>
        <v>0</v>
      </c>
      <c r="H56" s="80"/>
      <c r="I56" s="366"/>
      <c r="J56" s="359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</row>
    <row r="57" spans="1:246" s="14" customFormat="1" ht="21" customHeight="1" outlineLevel="1">
      <c r="A57" s="346" t="s">
        <v>1009</v>
      </c>
      <c r="B57" s="447" t="s">
        <v>988</v>
      </c>
      <c r="C57" s="197" t="s">
        <v>19</v>
      </c>
      <c r="D57" s="77">
        <v>4</v>
      </c>
      <c r="E57" s="79"/>
      <c r="F57" s="81"/>
      <c r="G57" s="80">
        <f t="shared" si="3"/>
        <v>0</v>
      </c>
      <c r="H57" s="80"/>
      <c r="I57" s="366"/>
      <c r="J57" s="359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</row>
    <row r="58" spans="1:246" s="14" customFormat="1" ht="21" customHeight="1" outlineLevel="1">
      <c r="A58" s="346" t="s">
        <v>1010</v>
      </c>
      <c r="B58" s="447" t="s">
        <v>990</v>
      </c>
      <c r="C58" s="197" t="s">
        <v>19</v>
      </c>
      <c r="D58" s="77">
        <v>1</v>
      </c>
      <c r="E58" s="79"/>
      <c r="F58" s="81"/>
      <c r="G58" s="80">
        <f t="shared" si="3"/>
        <v>0</v>
      </c>
      <c r="H58" s="80"/>
      <c r="I58" s="366"/>
      <c r="J58" s="359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</row>
    <row r="59" spans="1:246" s="14" customFormat="1" ht="21" customHeight="1" outlineLevel="1">
      <c r="A59" s="346" t="s">
        <v>1011</v>
      </c>
      <c r="B59" s="447" t="s">
        <v>991</v>
      </c>
      <c r="C59" s="197" t="s">
        <v>19</v>
      </c>
      <c r="D59" s="77">
        <v>2</v>
      </c>
      <c r="E59" s="79"/>
      <c r="F59" s="81"/>
      <c r="G59" s="80">
        <f t="shared" si="3"/>
        <v>0</v>
      </c>
      <c r="H59" s="80"/>
      <c r="I59" s="366"/>
      <c r="J59" s="359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</row>
    <row r="60" spans="1:246" s="14" customFormat="1" ht="21" customHeight="1" outlineLevel="1">
      <c r="A60" s="346" t="s">
        <v>1012</v>
      </c>
      <c r="B60" s="447" t="s">
        <v>992</v>
      </c>
      <c r="C60" s="197" t="s">
        <v>19</v>
      </c>
      <c r="D60" s="77">
        <v>2</v>
      </c>
      <c r="E60" s="79"/>
      <c r="F60" s="81"/>
      <c r="G60" s="80">
        <f t="shared" si="3"/>
        <v>0</v>
      </c>
      <c r="H60" s="80"/>
      <c r="I60" s="366"/>
      <c r="J60" s="359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</row>
    <row r="61" spans="1:246" s="14" customFormat="1" ht="21" customHeight="1" outlineLevel="1">
      <c r="A61" s="346" t="s">
        <v>1013</v>
      </c>
      <c r="B61" s="447" t="s">
        <v>993</v>
      </c>
      <c r="C61" s="197" t="s">
        <v>19</v>
      </c>
      <c r="D61" s="77">
        <v>4</v>
      </c>
      <c r="E61" s="79"/>
      <c r="F61" s="81"/>
      <c r="G61" s="80">
        <f t="shared" si="3"/>
        <v>0</v>
      </c>
      <c r="H61" s="80"/>
      <c r="I61" s="366"/>
      <c r="J61" s="359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</row>
    <row r="62" spans="1:246" s="14" customFormat="1" ht="21" customHeight="1" outlineLevel="1">
      <c r="A62" s="346" t="s">
        <v>1014</v>
      </c>
      <c r="B62" s="447" t="s">
        <v>994</v>
      </c>
      <c r="C62" s="197" t="s">
        <v>19</v>
      </c>
      <c r="D62" s="77">
        <v>4</v>
      </c>
      <c r="E62" s="79"/>
      <c r="F62" s="81"/>
      <c r="G62" s="80">
        <f t="shared" si="3"/>
        <v>0</v>
      </c>
      <c r="H62" s="80"/>
      <c r="I62" s="366"/>
      <c r="J62" s="359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</row>
    <row r="63" spans="1:246" s="14" customFormat="1" ht="21" customHeight="1" outlineLevel="1">
      <c r="A63" s="194" t="s">
        <v>574</v>
      </c>
      <c r="B63" s="369" t="s">
        <v>650</v>
      </c>
      <c r="C63" s="345" t="s">
        <v>20</v>
      </c>
      <c r="D63" s="347">
        <v>1</v>
      </c>
      <c r="E63" s="370"/>
      <c r="F63" s="371"/>
      <c r="G63" s="372">
        <f>SUM(F64:F69)</f>
        <v>0</v>
      </c>
      <c r="H63" s="372"/>
      <c r="I63" s="373"/>
      <c r="J63" s="359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</row>
    <row r="64" spans="1:246" s="14" customFormat="1" ht="21" customHeight="1" outlineLevel="1">
      <c r="A64" s="346" t="s">
        <v>1015</v>
      </c>
      <c r="B64" s="447" t="s">
        <v>1016</v>
      </c>
      <c r="C64" s="197" t="s">
        <v>19</v>
      </c>
      <c r="D64" s="77">
        <v>6</v>
      </c>
      <c r="E64" s="79"/>
      <c r="F64" s="81"/>
      <c r="G64" s="80">
        <f t="shared" si="3"/>
        <v>0</v>
      </c>
      <c r="H64" s="80"/>
      <c r="I64" s="366"/>
      <c r="J64" s="359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</row>
    <row r="65" spans="1:246" s="14" customFormat="1" ht="21" customHeight="1" outlineLevel="1">
      <c r="A65" s="346" t="s">
        <v>1020</v>
      </c>
      <c r="B65" s="447" t="s">
        <v>1017</v>
      </c>
      <c r="C65" s="197" t="s">
        <v>19</v>
      </c>
      <c r="D65" s="77">
        <v>3</v>
      </c>
      <c r="E65" s="79"/>
      <c r="F65" s="81"/>
      <c r="G65" s="80">
        <f t="shared" si="3"/>
        <v>0</v>
      </c>
      <c r="H65" s="80"/>
      <c r="I65" s="366"/>
      <c r="J65" s="359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</row>
    <row r="66" spans="1:246" s="14" customFormat="1" ht="21" customHeight="1" outlineLevel="1">
      <c r="A66" s="346" t="s">
        <v>1021</v>
      </c>
      <c r="B66" s="447" t="s">
        <v>1018</v>
      </c>
      <c r="C66" s="197" t="s">
        <v>19</v>
      </c>
      <c r="D66" s="77">
        <v>2</v>
      </c>
      <c r="E66" s="79"/>
      <c r="F66" s="81"/>
      <c r="G66" s="80">
        <f t="shared" si="3"/>
        <v>0</v>
      </c>
      <c r="H66" s="80"/>
      <c r="I66" s="366"/>
      <c r="J66" s="359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</row>
    <row r="67" spans="1:246" s="14" customFormat="1" ht="21" customHeight="1" outlineLevel="1">
      <c r="A67" s="346" t="s">
        <v>1022</v>
      </c>
      <c r="B67" s="447" t="s">
        <v>1017</v>
      </c>
      <c r="C67" s="197" t="s">
        <v>19</v>
      </c>
      <c r="D67" s="77">
        <v>26</v>
      </c>
      <c r="E67" s="79"/>
      <c r="F67" s="81"/>
      <c r="G67" s="80">
        <f t="shared" si="3"/>
        <v>0</v>
      </c>
      <c r="H67" s="80"/>
      <c r="I67" s="366"/>
      <c r="J67" s="359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</row>
    <row r="68" spans="1:246" s="14" customFormat="1" ht="21" customHeight="1" outlineLevel="1">
      <c r="A68" s="346" t="s">
        <v>1023</v>
      </c>
      <c r="B68" s="447" t="s">
        <v>1019</v>
      </c>
      <c r="C68" s="197" t="s">
        <v>19</v>
      </c>
      <c r="D68" s="77">
        <v>55</v>
      </c>
      <c r="E68" s="79"/>
      <c r="F68" s="81"/>
      <c r="G68" s="80">
        <f t="shared" si="3"/>
        <v>0</v>
      </c>
      <c r="H68" s="80"/>
      <c r="I68" s="366"/>
      <c r="J68" s="359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</row>
    <row r="69" spans="1:246" s="14" customFormat="1" ht="21" customHeight="1" outlineLevel="1">
      <c r="A69" s="346" t="s">
        <v>1024</v>
      </c>
      <c r="B69" s="447" t="s">
        <v>1017</v>
      </c>
      <c r="C69" s="197" t="s">
        <v>19</v>
      </c>
      <c r="D69" s="77">
        <v>1</v>
      </c>
      <c r="E69" s="79"/>
      <c r="F69" s="81"/>
      <c r="G69" s="80">
        <f t="shared" si="3"/>
        <v>0</v>
      </c>
      <c r="H69" s="80"/>
      <c r="I69" s="366"/>
      <c r="J69" s="359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</row>
    <row r="70" spans="1:246" s="14" customFormat="1" ht="21" customHeight="1" outlineLevel="1">
      <c r="A70" s="194" t="s">
        <v>575</v>
      </c>
      <c r="B70" s="369" t="s">
        <v>659</v>
      </c>
      <c r="C70" s="345" t="s">
        <v>20</v>
      </c>
      <c r="D70" s="347">
        <v>1</v>
      </c>
      <c r="E70" s="370"/>
      <c r="F70" s="371"/>
      <c r="G70" s="372">
        <f>SUM(F71:F73)</f>
        <v>0</v>
      </c>
      <c r="H70" s="372"/>
      <c r="I70" s="373"/>
      <c r="J70" s="359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</row>
    <row r="71" spans="1:246" s="14" customFormat="1" ht="21" customHeight="1" outlineLevel="1">
      <c r="A71" s="346" t="s">
        <v>1028</v>
      </c>
      <c r="B71" s="447" t="s">
        <v>1025</v>
      </c>
      <c r="C71" s="197" t="s">
        <v>19</v>
      </c>
      <c r="D71" s="77">
        <v>3</v>
      </c>
      <c r="E71" s="79"/>
      <c r="F71" s="81"/>
      <c r="G71" s="80">
        <f t="shared" si="3"/>
        <v>0</v>
      </c>
      <c r="H71" s="80"/>
      <c r="I71" s="366"/>
      <c r="J71" s="359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</row>
    <row r="72" spans="1:246" s="14" customFormat="1" ht="21" customHeight="1" outlineLevel="1">
      <c r="A72" s="346" t="s">
        <v>1029</v>
      </c>
      <c r="B72" s="447" t="s">
        <v>1026</v>
      </c>
      <c r="C72" s="197" t="s">
        <v>19</v>
      </c>
      <c r="D72" s="77">
        <v>23</v>
      </c>
      <c r="E72" s="79"/>
      <c r="F72" s="81"/>
      <c r="G72" s="80">
        <f t="shared" si="3"/>
        <v>0</v>
      </c>
      <c r="H72" s="80"/>
      <c r="I72" s="366"/>
      <c r="J72" s="359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</row>
    <row r="73" spans="1:246" s="14" customFormat="1" ht="21" customHeight="1" outlineLevel="1">
      <c r="A73" s="346" t="s">
        <v>1030</v>
      </c>
      <c r="B73" s="447" t="s">
        <v>1027</v>
      </c>
      <c r="C73" s="197" t="s">
        <v>19</v>
      </c>
      <c r="D73" s="77">
        <v>1</v>
      </c>
      <c r="E73" s="79"/>
      <c r="F73" s="81"/>
      <c r="G73" s="80">
        <f t="shared" si="3"/>
        <v>0</v>
      </c>
      <c r="H73" s="80"/>
      <c r="I73" s="366"/>
      <c r="J73" s="359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</row>
    <row r="74" spans="1:246" s="14" customFormat="1" ht="21" customHeight="1" outlineLevel="1">
      <c r="A74" s="194" t="s">
        <v>581</v>
      </c>
      <c r="B74" s="369" t="s">
        <v>655</v>
      </c>
      <c r="C74" s="345" t="s">
        <v>20</v>
      </c>
      <c r="D74" s="347">
        <v>1</v>
      </c>
      <c r="E74" s="370"/>
      <c r="F74" s="371"/>
      <c r="G74" s="372">
        <f t="shared" si="3"/>
        <v>0</v>
      </c>
      <c r="H74" s="372"/>
      <c r="I74" s="373"/>
      <c r="J74" s="359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</row>
    <row r="75" spans="1:246" s="14" customFormat="1" ht="21" customHeight="1" outlineLevel="1">
      <c r="A75" s="194" t="s">
        <v>660</v>
      </c>
      <c r="B75" s="369" t="s">
        <v>652</v>
      </c>
      <c r="C75" s="345" t="s">
        <v>20</v>
      </c>
      <c r="D75" s="347">
        <v>1</v>
      </c>
      <c r="E75" s="370"/>
      <c r="F75" s="371"/>
      <c r="G75" s="372">
        <f t="shared" si="3"/>
        <v>0</v>
      </c>
      <c r="H75" s="372"/>
      <c r="I75" s="373"/>
      <c r="J75" s="359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</row>
    <row r="76" spans="1:246" s="14" customFormat="1" ht="21" customHeight="1" outlineLevel="1">
      <c r="A76" s="194" t="s">
        <v>661</v>
      </c>
      <c r="B76" s="369" t="s">
        <v>653</v>
      </c>
      <c r="C76" s="345" t="s">
        <v>20</v>
      </c>
      <c r="D76" s="347">
        <v>1</v>
      </c>
      <c r="E76" s="370"/>
      <c r="F76" s="371"/>
      <c r="G76" s="372">
        <f t="shared" si="3"/>
        <v>0</v>
      </c>
      <c r="H76" s="372"/>
      <c r="I76" s="373"/>
      <c r="J76" s="359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</row>
    <row r="77" spans="1:246" ht="25.25" customHeight="1" outlineLevel="1">
      <c r="A77" s="194" t="s">
        <v>662</v>
      </c>
      <c r="B77" s="369" t="s">
        <v>97</v>
      </c>
      <c r="C77" s="345" t="s">
        <v>20</v>
      </c>
      <c r="D77" s="347">
        <v>1</v>
      </c>
      <c r="E77" s="370"/>
      <c r="F77" s="371"/>
      <c r="G77" s="372">
        <f t="shared" si="3"/>
        <v>0</v>
      </c>
      <c r="H77" s="372"/>
      <c r="I77" s="397"/>
      <c r="J77" s="18"/>
    </row>
    <row r="78" spans="1:246" s="14" customFormat="1" ht="21" customHeight="1">
      <c r="A78" s="195" t="s">
        <v>576</v>
      </c>
      <c r="B78" s="368" t="s">
        <v>663</v>
      </c>
      <c r="C78" s="318"/>
      <c r="D78" s="313"/>
      <c r="E78" s="313"/>
      <c r="F78" s="314"/>
      <c r="G78" s="315"/>
      <c r="H78" s="315">
        <f>SUM(G79:G88)</f>
        <v>0</v>
      </c>
      <c r="I78" s="316"/>
      <c r="J78" s="359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  <c r="IL78" s="13"/>
    </row>
    <row r="79" spans="1:246" s="14" customFormat="1" ht="55.75" customHeight="1" outlineLevel="1">
      <c r="A79" s="194" t="s">
        <v>578</v>
      </c>
      <c r="B79" s="369" t="s">
        <v>1031</v>
      </c>
      <c r="C79" s="345" t="s">
        <v>20</v>
      </c>
      <c r="D79" s="347">
        <v>1</v>
      </c>
      <c r="E79" s="370"/>
      <c r="F79" s="371"/>
      <c r="G79" s="372">
        <f t="shared" ref="G79:G88" si="4">E79*F79</f>
        <v>0</v>
      </c>
      <c r="H79" s="372"/>
      <c r="I79" s="373"/>
      <c r="J79" s="359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  <c r="IL79" s="13"/>
    </row>
    <row r="80" spans="1:246" s="14" customFormat="1" ht="32.5" customHeight="1" outlineLevel="1">
      <c r="A80" s="194" t="s">
        <v>582</v>
      </c>
      <c r="B80" s="369" t="s">
        <v>1032</v>
      </c>
      <c r="C80" s="345" t="s">
        <v>20</v>
      </c>
      <c r="D80" s="347">
        <v>1</v>
      </c>
      <c r="E80" s="370"/>
      <c r="F80" s="371"/>
      <c r="G80" s="372">
        <f t="shared" si="4"/>
        <v>0</v>
      </c>
      <c r="H80" s="372"/>
      <c r="I80" s="373"/>
      <c r="J80" s="359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</row>
    <row r="81" spans="1:246" s="14" customFormat="1" ht="21" customHeight="1" outlineLevel="1">
      <c r="A81" s="194" t="s">
        <v>584</v>
      </c>
      <c r="B81" s="369" t="s">
        <v>648</v>
      </c>
      <c r="C81" s="345" t="s">
        <v>20</v>
      </c>
      <c r="D81" s="347">
        <v>1</v>
      </c>
      <c r="E81" s="370"/>
      <c r="F81" s="371"/>
      <c r="G81" s="372">
        <f t="shared" si="4"/>
        <v>0</v>
      </c>
      <c r="H81" s="372"/>
      <c r="I81" s="373"/>
      <c r="J81" s="359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</row>
    <row r="82" spans="1:246" s="14" customFormat="1" ht="67.25" customHeight="1" outlineLevel="1">
      <c r="A82" s="194" t="s">
        <v>585</v>
      </c>
      <c r="B82" s="369" t="s">
        <v>1033</v>
      </c>
      <c r="C82" s="345" t="s">
        <v>20</v>
      </c>
      <c r="D82" s="347">
        <v>1</v>
      </c>
      <c r="E82" s="370"/>
      <c r="F82" s="371"/>
      <c r="G82" s="372">
        <f t="shared" si="4"/>
        <v>0</v>
      </c>
      <c r="H82" s="372"/>
      <c r="I82" s="373"/>
      <c r="J82" s="359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</row>
    <row r="83" spans="1:246" s="14" customFormat="1" ht="21" customHeight="1" outlineLevel="1">
      <c r="A83" s="194" t="s">
        <v>586</v>
      </c>
      <c r="B83" s="369" t="s">
        <v>1034</v>
      </c>
      <c r="C83" s="345" t="s">
        <v>20</v>
      </c>
      <c r="D83" s="347">
        <v>1</v>
      </c>
      <c r="E83" s="370"/>
      <c r="F83" s="371"/>
      <c r="G83" s="372">
        <f t="shared" si="4"/>
        <v>0</v>
      </c>
      <c r="H83" s="372"/>
      <c r="I83" s="373"/>
      <c r="J83" s="359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</row>
    <row r="84" spans="1:246" s="14" customFormat="1" ht="45.5" customHeight="1" outlineLevel="1">
      <c r="A84" s="194" t="s">
        <v>587</v>
      </c>
      <c r="B84" s="369" t="s">
        <v>1035</v>
      </c>
      <c r="C84" s="345" t="s">
        <v>20</v>
      </c>
      <c r="D84" s="347">
        <v>1</v>
      </c>
      <c r="E84" s="370"/>
      <c r="F84" s="371"/>
      <c r="G84" s="372">
        <f t="shared" si="4"/>
        <v>0</v>
      </c>
      <c r="H84" s="372"/>
      <c r="I84" s="373"/>
      <c r="J84" s="359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</row>
    <row r="85" spans="1:246" s="14" customFormat="1" ht="21" customHeight="1" outlineLevel="1">
      <c r="A85" s="194" t="s">
        <v>588</v>
      </c>
      <c r="B85" s="369" t="s">
        <v>655</v>
      </c>
      <c r="C85" s="345" t="s">
        <v>20</v>
      </c>
      <c r="D85" s="347">
        <v>1</v>
      </c>
      <c r="E85" s="370"/>
      <c r="F85" s="371"/>
      <c r="G85" s="372">
        <f t="shared" si="4"/>
        <v>0</v>
      </c>
      <c r="H85" s="372"/>
      <c r="I85" s="373"/>
      <c r="J85" s="359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  <c r="IL85" s="13"/>
    </row>
    <row r="86" spans="1:246" s="14" customFormat="1" ht="21" customHeight="1" outlineLevel="1">
      <c r="A86" s="194" t="s">
        <v>589</v>
      </c>
      <c r="B86" s="369" t="s">
        <v>652</v>
      </c>
      <c r="C86" s="345" t="s">
        <v>20</v>
      </c>
      <c r="D86" s="347">
        <v>1</v>
      </c>
      <c r="E86" s="370"/>
      <c r="F86" s="371"/>
      <c r="G86" s="372">
        <f t="shared" si="4"/>
        <v>0</v>
      </c>
      <c r="H86" s="372"/>
      <c r="I86" s="373"/>
      <c r="J86" s="359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  <c r="IL86" s="13"/>
    </row>
    <row r="87" spans="1:246" s="14" customFormat="1" ht="21" customHeight="1" outlineLevel="1">
      <c r="A87" s="194" t="s">
        <v>590</v>
      </c>
      <c r="B87" s="369" t="s">
        <v>653</v>
      </c>
      <c r="C87" s="345" t="s">
        <v>20</v>
      </c>
      <c r="D87" s="347">
        <v>1</v>
      </c>
      <c r="E87" s="370"/>
      <c r="F87" s="371"/>
      <c r="G87" s="372">
        <f t="shared" si="4"/>
        <v>0</v>
      </c>
      <c r="H87" s="372"/>
      <c r="I87" s="373"/>
      <c r="J87" s="359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/>
      <c r="IH87" s="13"/>
      <c r="II87" s="13"/>
      <c r="IJ87" s="13"/>
      <c r="IK87" s="13"/>
      <c r="IL87" s="13"/>
    </row>
    <row r="88" spans="1:246" ht="25.25" customHeight="1" outlineLevel="1">
      <c r="A88" s="194" t="s">
        <v>591</v>
      </c>
      <c r="B88" s="369" t="s">
        <v>97</v>
      </c>
      <c r="C88" s="345" t="s">
        <v>20</v>
      </c>
      <c r="D88" s="347">
        <v>1</v>
      </c>
      <c r="E88" s="370"/>
      <c r="F88" s="371"/>
      <c r="G88" s="372">
        <f t="shared" si="4"/>
        <v>0</v>
      </c>
      <c r="H88" s="372"/>
      <c r="I88" s="397"/>
      <c r="J88" s="18"/>
    </row>
    <row r="89" spans="1:246" s="14" customFormat="1" ht="21" customHeight="1">
      <c r="A89" s="195" t="s">
        <v>579</v>
      </c>
      <c r="B89" s="368" t="s">
        <v>664</v>
      </c>
      <c r="C89" s="318"/>
      <c r="D89" s="313"/>
      <c r="E89" s="313"/>
      <c r="F89" s="314"/>
      <c r="G89" s="315"/>
      <c r="H89" s="315">
        <f>SUM(G90:G94)</f>
        <v>0</v>
      </c>
      <c r="I89" s="316"/>
      <c r="J89" s="359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</row>
    <row r="90" spans="1:246" s="14" customFormat="1" ht="21" customHeight="1" outlineLevel="1">
      <c r="A90" s="194" t="s">
        <v>642</v>
      </c>
      <c r="B90" s="369" t="s">
        <v>1036</v>
      </c>
      <c r="C90" s="345" t="s">
        <v>20</v>
      </c>
      <c r="D90" s="347">
        <v>1</v>
      </c>
      <c r="E90" s="370"/>
      <c r="F90" s="371"/>
      <c r="G90" s="372">
        <f>E90*F90</f>
        <v>0</v>
      </c>
      <c r="H90" s="372"/>
      <c r="I90" s="373"/>
      <c r="J90" s="359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</row>
    <row r="91" spans="1:246" s="14" customFormat="1" ht="39.5" customHeight="1" outlineLevel="1">
      <c r="A91" s="194" t="s">
        <v>643</v>
      </c>
      <c r="B91" s="369" t="s">
        <v>1037</v>
      </c>
      <c r="C91" s="345" t="s">
        <v>20</v>
      </c>
      <c r="D91" s="347">
        <v>1</v>
      </c>
      <c r="E91" s="370"/>
      <c r="F91" s="371"/>
      <c r="G91" s="372">
        <f>E91*F91</f>
        <v>0</v>
      </c>
      <c r="H91" s="372"/>
      <c r="I91" s="373"/>
      <c r="J91" s="359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</row>
    <row r="92" spans="1:246" s="14" customFormat="1" ht="21" customHeight="1" outlineLevel="1">
      <c r="A92" s="194" t="s">
        <v>665</v>
      </c>
      <c r="B92" s="369" t="s">
        <v>648</v>
      </c>
      <c r="C92" s="345" t="s">
        <v>20</v>
      </c>
      <c r="D92" s="347">
        <v>1</v>
      </c>
      <c r="E92" s="370"/>
      <c r="F92" s="371"/>
      <c r="G92" s="372">
        <f>E92*F92</f>
        <v>0</v>
      </c>
      <c r="H92" s="372"/>
      <c r="I92" s="373"/>
      <c r="J92" s="359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</row>
    <row r="93" spans="1:246" s="14" customFormat="1" ht="21" customHeight="1" outlineLevel="1">
      <c r="A93" s="194" t="s">
        <v>666</v>
      </c>
      <c r="B93" s="369" t="s">
        <v>653</v>
      </c>
      <c r="C93" s="345" t="s">
        <v>20</v>
      </c>
      <c r="D93" s="347">
        <v>1</v>
      </c>
      <c r="E93" s="370"/>
      <c r="F93" s="371"/>
      <c r="G93" s="372">
        <f>E93*F93</f>
        <v>0</v>
      </c>
      <c r="H93" s="372"/>
      <c r="I93" s="373"/>
      <c r="J93" s="359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</row>
    <row r="94" spans="1:246" ht="24.5" customHeight="1" outlineLevel="1">
      <c r="A94" s="194" t="s">
        <v>667</v>
      </c>
      <c r="B94" s="369" t="s">
        <v>97</v>
      </c>
      <c r="C94" s="345" t="s">
        <v>20</v>
      </c>
      <c r="D94" s="347">
        <v>1</v>
      </c>
      <c r="E94" s="370"/>
      <c r="F94" s="371"/>
      <c r="G94" s="372">
        <f>E94*F94</f>
        <v>0</v>
      </c>
      <c r="H94" s="372"/>
      <c r="I94" s="397"/>
      <c r="J94" s="18"/>
    </row>
    <row r="95" spans="1:246" s="14" customFormat="1" ht="21" customHeight="1">
      <c r="A95" s="195" t="s">
        <v>833</v>
      </c>
      <c r="B95" s="368" t="s">
        <v>1039</v>
      </c>
      <c r="C95" s="318"/>
      <c r="D95" s="313"/>
      <c r="E95" s="313"/>
      <c r="F95" s="314"/>
      <c r="G95" s="315"/>
      <c r="H95" s="315">
        <f>SUM(G96:G100)</f>
        <v>0</v>
      </c>
      <c r="I95" s="316"/>
      <c r="J95" s="359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  <c r="IL95" s="13"/>
    </row>
    <row r="96" spans="1:246" s="14" customFormat="1" ht="21" customHeight="1" outlineLevel="1">
      <c r="A96" s="194" t="s">
        <v>668</v>
      </c>
      <c r="B96" s="369" t="s">
        <v>647</v>
      </c>
      <c r="C96" s="345" t="s">
        <v>20</v>
      </c>
      <c r="D96" s="347">
        <v>1</v>
      </c>
      <c r="E96" s="370"/>
      <c r="F96" s="371"/>
      <c r="G96" s="372">
        <f>E96*F96</f>
        <v>0</v>
      </c>
      <c r="H96" s="372"/>
      <c r="I96" s="373"/>
      <c r="J96" s="359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3"/>
      <c r="IL96" s="13"/>
    </row>
    <row r="97" spans="1:246" s="14" customFormat="1" ht="21" customHeight="1" outlineLevel="1">
      <c r="A97" s="194" t="s">
        <v>669</v>
      </c>
      <c r="B97" s="369" t="s">
        <v>1040</v>
      </c>
      <c r="C97" s="345" t="s">
        <v>20</v>
      </c>
      <c r="D97" s="347">
        <v>1</v>
      </c>
      <c r="E97" s="370"/>
      <c r="F97" s="371"/>
      <c r="G97" s="372">
        <f>E97*F97</f>
        <v>0</v>
      </c>
      <c r="H97" s="372"/>
      <c r="I97" s="373"/>
      <c r="J97" s="359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</row>
    <row r="98" spans="1:246" s="14" customFormat="1" ht="25.75" customHeight="1" outlineLevel="1">
      <c r="A98" s="194" t="s">
        <v>670</v>
      </c>
      <c r="B98" s="369" t="s">
        <v>1038</v>
      </c>
      <c r="C98" s="345" t="s">
        <v>20</v>
      </c>
      <c r="D98" s="347">
        <v>1</v>
      </c>
      <c r="E98" s="370"/>
      <c r="F98" s="371"/>
      <c r="G98" s="372">
        <f>E98*F98</f>
        <v>0</v>
      </c>
      <c r="H98" s="372"/>
      <c r="I98" s="373"/>
      <c r="J98" s="359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/>
      <c r="IH98" s="13"/>
      <c r="II98" s="13"/>
      <c r="IJ98" s="13"/>
      <c r="IK98" s="13"/>
      <c r="IL98" s="13"/>
    </row>
    <row r="99" spans="1:246" s="14" customFormat="1" ht="21" customHeight="1" outlineLevel="1">
      <c r="A99" s="194" t="s">
        <v>671</v>
      </c>
      <c r="B99" s="369" t="s">
        <v>653</v>
      </c>
      <c r="C99" s="345" t="s">
        <v>20</v>
      </c>
      <c r="D99" s="347">
        <v>1</v>
      </c>
      <c r="E99" s="370"/>
      <c r="F99" s="371"/>
      <c r="G99" s="372">
        <f>E99*F99</f>
        <v>0</v>
      </c>
      <c r="H99" s="372"/>
      <c r="I99" s="373"/>
      <c r="J99" s="359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</row>
    <row r="100" spans="1:246" ht="24.5" customHeight="1" outlineLevel="1">
      <c r="A100" s="194" t="s">
        <v>672</v>
      </c>
      <c r="B100" s="369" t="s">
        <v>97</v>
      </c>
      <c r="C100" s="345" t="s">
        <v>20</v>
      </c>
      <c r="D100" s="347">
        <v>1</v>
      </c>
      <c r="E100" s="370"/>
      <c r="F100" s="371"/>
      <c r="G100" s="372">
        <f>E100*F100</f>
        <v>0</v>
      </c>
      <c r="H100" s="372"/>
      <c r="I100" s="397"/>
      <c r="J100" s="18"/>
    </row>
    <row r="101" spans="1:246" s="14" customFormat="1" ht="32.75" customHeight="1">
      <c r="A101" s="195" t="s">
        <v>674</v>
      </c>
      <c r="B101" s="368" t="s">
        <v>673</v>
      </c>
      <c r="C101" s="318"/>
      <c r="D101" s="313"/>
      <c r="E101" s="313"/>
      <c r="F101" s="314"/>
      <c r="G101" s="315"/>
      <c r="H101" s="315">
        <f>G102+G106+G110+G111+G112+G113+G114+G115+G116+G117+G118</f>
        <v>0</v>
      </c>
      <c r="I101" s="316"/>
      <c r="J101" s="359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</row>
    <row r="102" spans="1:246" s="14" customFormat="1" ht="21" customHeight="1" outlineLevel="1">
      <c r="A102" s="194" t="s">
        <v>675</v>
      </c>
      <c r="B102" s="369" t="s">
        <v>974</v>
      </c>
      <c r="C102" s="345" t="s">
        <v>20</v>
      </c>
      <c r="D102" s="347">
        <v>1</v>
      </c>
      <c r="E102" s="370"/>
      <c r="F102" s="371"/>
      <c r="G102" s="372">
        <f>SUM(F103:F105)</f>
        <v>0</v>
      </c>
      <c r="H102" s="372"/>
      <c r="I102" s="373"/>
      <c r="J102" s="359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</row>
    <row r="103" spans="1:246" s="14" customFormat="1" ht="21" customHeight="1" outlineLevel="1">
      <c r="A103" s="346" t="s">
        <v>1044</v>
      </c>
      <c r="B103" s="447" t="s">
        <v>1043</v>
      </c>
      <c r="C103" s="197" t="s">
        <v>1</v>
      </c>
      <c r="D103" s="77">
        <v>1250</v>
      </c>
      <c r="E103" s="79"/>
      <c r="F103" s="81"/>
      <c r="G103" s="80">
        <f t="shared" ref="G103:G118" si="5">E103*F103</f>
        <v>0</v>
      </c>
      <c r="H103" s="80"/>
      <c r="I103" s="366"/>
      <c r="J103" s="359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</row>
    <row r="104" spans="1:246" s="14" customFormat="1" ht="21" customHeight="1" outlineLevel="1">
      <c r="A104" s="346" t="s">
        <v>1045</v>
      </c>
      <c r="B104" s="447" t="s">
        <v>1042</v>
      </c>
      <c r="C104" s="197" t="s">
        <v>1</v>
      </c>
      <c r="D104" s="77">
        <v>1140</v>
      </c>
      <c r="E104" s="79"/>
      <c r="F104" s="81"/>
      <c r="G104" s="80">
        <f t="shared" si="5"/>
        <v>0</v>
      </c>
      <c r="H104" s="80"/>
      <c r="I104" s="366"/>
      <c r="J104" s="359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</row>
    <row r="105" spans="1:246" s="14" customFormat="1" ht="21" customHeight="1" outlineLevel="1">
      <c r="A105" s="346" t="s">
        <v>1046</v>
      </c>
      <c r="B105" s="447" t="s">
        <v>1041</v>
      </c>
      <c r="C105" s="197" t="s">
        <v>20</v>
      </c>
      <c r="D105" s="77">
        <v>1</v>
      </c>
      <c r="E105" s="79"/>
      <c r="F105" s="81"/>
      <c r="G105" s="80">
        <f t="shared" si="5"/>
        <v>0</v>
      </c>
      <c r="H105" s="80"/>
      <c r="I105" s="366"/>
      <c r="J105" s="359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/>
      <c r="IH105" s="13"/>
      <c r="II105" s="13"/>
      <c r="IJ105" s="13"/>
      <c r="IK105" s="13"/>
      <c r="IL105" s="13"/>
    </row>
    <row r="106" spans="1:246" s="14" customFormat="1" ht="21" customHeight="1" outlineLevel="1">
      <c r="A106" s="194" t="s">
        <v>679</v>
      </c>
      <c r="B106" s="369" t="s">
        <v>649</v>
      </c>
      <c r="C106" s="345" t="s">
        <v>20</v>
      </c>
      <c r="D106" s="347">
        <v>1</v>
      </c>
      <c r="E106" s="370"/>
      <c r="F106" s="371"/>
      <c r="G106" s="372">
        <f>SUM(F107:F109)</f>
        <v>0</v>
      </c>
      <c r="H106" s="372"/>
      <c r="I106" s="373"/>
      <c r="J106" s="359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</row>
    <row r="107" spans="1:246" s="14" customFormat="1" ht="21" customHeight="1" outlineLevel="1">
      <c r="A107" s="346" t="s">
        <v>1047</v>
      </c>
      <c r="B107" s="447" t="s">
        <v>1048</v>
      </c>
      <c r="C107" s="197" t="s">
        <v>1</v>
      </c>
      <c r="D107" s="77">
        <v>1480</v>
      </c>
      <c r="E107" s="79"/>
      <c r="F107" s="81"/>
      <c r="G107" s="80">
        <f t="shared" si="5"/>
        <v>0</v>
      </c>
      <c r="H107" s="80"/>
      <c r="I107" s="366"/>
      <c r="J107" s="359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</row>
    <row r="108" spans="1:246" s="14" customFormat="1" ht="21" customHeight="1" outlineLevel="1">
      <c r="A108" s="346" t="s">
        <v>1051</v>
      </c>
      <c r="B108" s="447" t="s">
        <v>1049</v>
      </c>
      <c r="C108" s="197" t="s">
        <v>1</v>
      </c>
      <c r="D108" s="77">
        <v>150</v>
      </c>
      <c r="E108" s="79"/>
      <c r="F108" s="81"/>
      <c r="G108" s="80">
        <f t="shared" si="5"/>
        <v>0</v>
      </c>
      <c r="H108" s="80"/>
      <c r="I108" s="366"/>
      <c r="J108" s="359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</row>
    <row r="109" spans="1:246" s="14" customFormat="1" ht="21" customHeight="1" outlineLevel="1">
      <c r="A109" s="346" t="s">
        <v>1052</v>
      </c>
      <c r="B109" s="447" t="s">
        <v>1050</v>
      </c>
      <c r="C109" s="197" t="s">
        <v>1</v>
      </c>
      <c r="D109" s="77">
        <v>455</v>
      </c>
      <c r="E109" s="79"/>
      <c r="F109" s="81"/>
      <c r="G109" s="80">
        <f t="shared" si="5"/>
        <v>0</v>
      </c>
      <c r="H109" s="80"/>
      <c r="I109" s="366"/>
      <c r="J109" s="359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</row>
    <row r="110" spans="1:246" s="14" customFormat="1" ht="21" customHeight="1" outlineLevel="1">
      <c r="A110" s="194" t="s">
        <v>680</v>
      </c>
      <c r="B110" s="369" t="s">
        <v>648</v>
      </c>
      <c r="C110" s="345" t="s">
        <v>20</v>
      </c>
      <c r="D110" s="347">
        <v>1</v>
      </c>
      <c r="E110" s="370"/>
      <c r="F110" s="371"/>
      <c r="G110" s="372">
        <f t="shared" si="5"/>
        <v>0</v>
      </c>
      <c r="H110" s="372"/>
      <c r="I110" s="373"/>
      <c r="J110" s="359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</row>
    <row r="111" spans="1:246" s="14" customFormat="1" ht="21" customHeight="1" outlineLevel="1">
      <c r="A111" s="194" t="s">
        <v>681</v>
      </c>
      <c r="B111" s="369" t="s">
        <v>1053</v>
      </c>
      <c r="C111" s="345" t="s">
        <v>19</v>
      </c>
      <c r="D111" s="347">
        <v>91</v>
      </c>
      <c r="E111" s="370"/>
      <c r="F111" s="371"/>
      <c r="G111" s="372">
        <f t="shared" si="5"/>
        <v>0</v>
      </c>
      <c r="H111" s="372"/>
      <c r="I111" s="373"/>
      <c r="J111" s="359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</row>
    <row r="112" spans="1:246" s="14" customFormat="1" ht="21" customHeight="1" outlineLevel="1">
      <c r="A112" s="194" t="s">
        <v>682</v>
      </c>
      <c r="B112" s="369" t="s">
        <v>1054</v>
      </c>
      <c r="C112" s="345" t="s">
        <v>19</v>
      </c>
      <c r="D112" s="347">
        <v>85</v>
      </c>
      <c r="E112" s="370"/>
      <c r="F112" s="371"/>
      <c r="G112" s="372">
        <f t="shared" si="5"/>
        <v>0</v>
      </c>
      <c r="H112" s="372"/>
      <c r="I112" s="373"/>
      <c r="J112" s="359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</row>
    <row r="113" spans="1:246" s="14" customFormat="1" ht="21" customHeight="1" outlineLevel="1">
      <c r="A113" s="194" t="s">
        <v>683</v>
      </c>
      <c r="B113" s="369" t="s">
        <v>1055</v>
      </c>
      <c r="C113" s="345" t="s">
        <v>19</v>
      </c>
      <c r="D113" s="347">
        <v>90</v>
      </c>
      <c r="E113" s="370"/>
      <c r="F113" s="371"/>
      <c r="G113" s="372">
        <f t="shared" si="5"/>
        <v>0</v>
      </c>
      <c r="H113" s="372"/>
      <c r="I113" s="373"/>
      <c r="J113" s="359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</row>
    <row r="114" spans="1:246" s="14" customFormat="1" ht="21" customHeight="1" outlineLevel="1">
      <c r="A114" s="194" t="s">
        <v>684</v>
      </c>
      <c r="B114" s="369" t="s">
        <v>1056</v>
      </c>
      <c r="C114" s="345" t="s">
        <v>19</v>
      </c>
      <c r="D114" s="347">
        <v>38</v>
      </c>
      <c r="E114" s="370"/>
      <c r="F114" s="371"/>
      <c r="G114" s="372">
        <f t="shared" si="5"/>
        <v>0</v>
      </c>
      <c r="H114" s="372"/>
      <c r="I114" s="373"/>
      <c r="J114" s="359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</row>
    <row r="115" spans="1:246" s="14" customFormat="1" ht="21" customHeight="1" outlineLevel="1">
      <c r="A115" s="194" t="s">
        <v>685</v>
      </c>
      <c r="B115" s="369" t="s">
        <v>1057</v>
      </c>
      <c r="C115" s="345" t="s">
        <v>19</v>
      </c>
      <c r="D115" s="347">
        <v>209</v>
      </c>
      <c r="E115" s="370"/>
      <c r="F115" s="371"/>
      <c r="G115" s="372">
        <f t="shared" si="5"/>
        <v>0</v>
      </c>
      <c r="H115" s="372"/>
      <c r="I115" s="373"/>
      <c r="J115" s="359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  <c r="IL115" s="13"/>
    </row>
    <row r="116" spans="1:246" s="14" customFormat="1" ht="21" customHeight="1" outlineLevel="1">
      <c r="A116" s="194" t="s">
        <v>686</v>
      </c>
      <c r="B116" s="369" t="s">
        <v>652</v>
      </c>
      <c r="C116" s="345" t="s">
        <v>20</v>
      </c>
      <c r="D116" s="347">
        <v>1</v>
      </c>
      <c r="E116" s="370"/>
      <c r="F116" s="371"/>
      <c r="G116" s="372">
        <f t="shared" si="5"/>
        <v>0</v>
      </c>
      <c r="H116" s="372"/>
      <c r="I116" s="373"/>
      <c r="J116" s="359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/>
      <c r="IH116" s="13"/>
      <c r="II116" s="13"/>
      <c r="IJ116" s="13"/>
      <c r="IK116" s="13"/>
      <c r="IL116" s="13"/>
    </row>
    <row r="117" spans="1:246" s="14" customFormat="1" ht="21" customHeight="1" outlineLevel="1">
      <c r="A117" s="194" t="s">
        <v>687</v>
      </c>
      <c r="B117" s="369" t="s">
        <v>653</v>
      </c>
      <c r="C117" s="345" t="s">
        <v>20</v>
      </c>
      <c r="D117" s="347">
        <v>1</v>
      </c>
      <c r="E117" s="370"/>
      <c r="F117" s="371"/>
      <c r="G117" s="372">
        <f t="shared" si="5"/>
        <v>0</v>
      </c>
      <c r="H117" s="372"/>
      <c r="I117" s="373"/>
      <c r="J117" s="359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/>
      <c r="IH117" s="13"/>
      <c r="II117" s="13"/>
      <c r="IJ117" s="13"/>
      <c r="IK117" s="13"/>
      <c r="IL117" s="13"/>
    </row>
    <row r="118" spans="1:246" ht="24.5" customHeight="1" outlineLevel="1">
      <c r="A118" s="194" t="s">
        <v>1058</v>
      </c>
      <c r="B118" s="369" t="s">
        <v>97</v>
      </c>
      <c r="C118" s="345" t="s">
        <v>20</v>
      </c>
      <c r="D118" s="347">
        <v>1</v>
      </c>
      <c r="E118" s="370"/>
      <c r="F118" s="371"/>
      <c r="G118" s="372">
        <f t="shared" si="5"/>
        <v>0</v>
      </c>
      <c r="H118" s="372"/>
      <c r="I118" s="397"/>
      <c r="J118" s="18"/>
    </row>
    <row r="119" spans="1:246" s="14" customFormat="1" ht="21" customHeight="1">
      <c r="A119" s="195" t="s">
        <v>689</v>
      </c>
      <c r="B119" s="368" t="s">
        <v>688</v>
      </c>
      <c r="C119" s="318"/>
      <c r="D119" s="313"/>
      <c r="E119" s="313"/>
      <c r="F119" s="314"/>
      <c r="G119" s="315"/>
      <c r="H119" s="315">
        <f>G120+G129+G138+G145+G146</f>
        <v>0</v>
      </c>
      <c r="I119" s="316"/>
      <c r="J119" s="359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  <c r="IL119" s="13"/>
    </row>
    <row r="120" spans="1:246" s="14" customFormat="1" ht="21" customHeight="1" outlineLevel="1">
      <c r="A120" s="194" t="s">
        <v>691</v>
      </c>
      <c r="B120" s="369" t="s">
        <v>690</v>
      </c>
      <c r="C120" s="345" t="s">
        <v>20</v>
      </c>
      <c r="D120" s="347">
        <v>1</v>
      </c>
      <c r="E120" s="370"/>
      <c r="F120" s="371"/>
      <c r="G120" s="372">
        <f>SUM(F121:F128)</f>
        <v>0</v>
      </c>
      <c r="H120" s="372"/>
      <c r="I120" s="373"/>
      <c r="J120" s="359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3"/>
      <c r="IL120" s="13"/>
    </row>
    <row r="121" spans="1:246" s="14" customFormat="1" ht="21" customHeight="1" outlineLevel="1">
      <c r="A121" s="346" t="s">
        <v>692</v>
      </c>
      <c r="B121" s="447" t="s">
        <v>693</v>
      </c>
      <c r="C121" s="197" t="s">
        <v>19</v>
      </c>
      <c r="D121" s="77">
        <v>8</v>
      </c>
      <c r="E121" s="79"/>
      <c r="F121" s="81"/>
      <c r="G121" s="80">
        <f t="shared" ref="G121:G128" si="6">E121*F121</f>
        <v>0</v>
      </c>
      <c r="H121" s="80"/>
      <c r="I121" s="366"/>
      <c r="J121" s="359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3"/>
      <c r="IL121" s="13"/>
    </row>
    <row r="122" spans="1:246" s="14" customFormat="1" ht="21" customHeight="1" outlineLevel="1">
      <c r="A122" s="346" t="s">
        <v>699</v>
      </c>
      <c r="B122" s="447" t="s">
        <v>694</v>
      </c>
      <c r="C122" s="197" t="s">
        <v>19</v>
      </c>
      <c r="D122" s="77">
        <v>35</v>
      </c>
      <c r="E122" s="79"/>
      <c r="F122" s="81"/>
      <c r="G122" s="80">
        <f t="shared" si="6"/>
        <v>0</v>
      </c>
      <c r="H122" s="80"/>
      <c r="I122" s="366"/>
      <c r="J122" s="359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3"/>
      <c r="IL122" s="13"/>
    </row>
    <row r="123" spans="1:246" s="14" customFormat="1" ht="21" customHeight="1" outlineLevel="1">
      <c r="A123" s="346" t="s">
        <v>700</v>
      </c>
      <c r="B123" s="447" t="s">
        <v>695</v>
      </c>
      <c r="C123" s="197" t="s">
        <v>19</v>
      </c>
      <c r="D123" s="77">
        <v>1</v>
      </c>
      <c r="E123" s="79"/>
      <c r="F123" s="81"/>
      <c r="G123" s="80">
        <f t="shared" si="6"/>
        <v>0</v>
      </c>
      <c r="H123" s="80"/>
      <c r="I123" s="366"/>
      <c r="J123" s="359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</row>
    <row r="124" spans="1:246" s="14" customFormat="1" ht="21" customHeight="1" outlineLevel="1">
      <c r="A124" s="346" t="s">
        <v>701</v>
      </c>
      <c r="B124" s="447" t="s">
        <v>696</v>
      </c>
      <c r="C124" s="197" t="s">
        <v>19</v>
      </c>
      <c r="D124" s="77">
        <v>9</v>
      </c>
      <c r="E124" s="79"/>
      <c r="F124" s="81"/>
      <c r="G124" s="80">
        <f t="shared" si="6"/>
        <v>0</v>
      </c>
      <c r="H124" s="80"/>
      <c r="I124" s="366"/>
      <c r="J124" s="359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</row>
    <row r="125" spans="1:246" s="14" customFormat="1" ht="21" customHeight="1" outlineLevel="1">
      <c r="A125" s="346" t="s">
        <v>702</v>
      </c>
      <c r="B125" s="447" t="s">
        <v>697</v>
      </c>
      <c r="C125" s="197" t="s">
        <v>19</v>
      </c>
      <c r="D125" s="77">
        <v>1</v>
      </c>
      <c r="E125" s="79"/>
      <c r="F125" s="81"/>
      <c r="G125" s="80">
        <f t="shared" si="6"/>
        <v>0</v>
      </c>
      <c r="H125" s="80"/>
      <c r="I125" s="366"/>
      <c r="J125" s="359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</row>
    <row r="126" spans="1:246" s="14" customFormat="1" ht="21" customHeight="1" outlineLevel="1">
      <c r="A126" s="346" t="s">
        <v>703</v>
      </c>
      <c r="B126" s="447" t="s">
        <v>698</v>
      </c>
      <c r="C126" s="197" t="s">
        <v>19</v>
      </c>
      <c r="D126" s="77">
        <v>41</v>
      </c>
      <c r="E126" s="79"/>
      <c r="F126" s="81"/>
      <c r="G126" s="80">
        <f t="shared" si="6"/>
        <v>0</v>
      </c>
      <c r="H126" s="80"/>
      <c r="I126" s="366"/>
      <c r="J126" s="359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</row>
    <row r="127" spans="1:246" s="14" customFormat="1" ht="21" customHeight="1" outlineLevel="1">
      <c r="A127" s="346" t="s">
        <v>704</v>
      </c>
      <c r="B127" s="447" t="s">
        <v>706</v>
      </c>
      <c r="C127" s="197" t="s">
        <v>19</v>
      </c>
      <c r="D127" s="77">
        <v>6</v>
      </c>
      <c r="E127" s="79"/>
      <c r="F127" s="81"/>
      <c r="G127" s="80">
        <f t="shared" si="6"/>
        <v>0</v>
      </c>
      <c r="H127" s="80"/>
      <c r="I127" s="366"/>
      <c r="J127" s="359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  <c r="IL127" s="13"/>
    </row>
    <row r="128" spans="1:246" s="14" customFormat="1" ht="21" customHeight="1" outlineLevel="1">
      <c r="A128" s="346" t="s">
        <v>705</v>
      </c>
      <c r="B128" s="447" t="s">
        <v>707</v>
      </c>
      <c r="C128" s="197" t="s">
        <v>19</v>
      </c>
      <c r="D128" s="77">
        <v>9</v>
      </c>
      <c r="E128" s="79"/>
      <c r="F128" s="81"/>
      <c r="G128" s="80">
        <f t="shared" si="6"/>
        <v>0</v>
      </c>
      <c r="H128" s="80"/>
      <c r="I128" s="366"/>
      <c r="J128" s="359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/>
      <c r="IH128" s="13"/>
      <c r="II128" s="13"/>
      <c r="IJ128" s="13"/>
      <c r="IK128" s="13"/>
      <c r="IL128" s="13"/>
    </row>
    <row r="129" spans="1:246" s="14" customFormat="1" ht="21" customHeight="1" outlineLevel="1">
      <c r="A129" s="194" t="s">
        <v>708</v>
      </c>
      <c r="B129" s="369" t="s">
        <v>710</v>
      </c>
      <c r="C129" s="345" t="s">
        <v>20</v>
      </c>
      <c r="D129" s="347">
        <v>1</v>
      </c>
      <c r="E129" s="370"/>
      <c r="F129" s="371"/>
      <c r="G129" s="372">
        <f>SUM(F130:F137)</f>
        <v>0</v>
      </c>
      <c r="H129" s="372"/>
      <c r="I129" s="373"/>
      <c r="J129" s="359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/>
      <c r="IH129" s="13"/>
      <c r="II129" s="13"/>
      <c r="IJ129" s="13"/>
      <c r="IK129" s="13"/>
      <c r="IL129" s="13"/>
    </row>
    <row r="130" spans="1:246" s="14" customFormat="1" ht="21" customHeight="1" outlineLevel="1">
      <c r="A130" s="346" t="s">
        <v>709</v>
      </c>
      <c r="B130" s="447" t="s">
        <v>711</v>
      </c>
      <c r="C130" s="197" t="s">
        <v>19</v>
      </c>
      <c r="D130" s="77">
        <v>8</v>
      </c>
      <c r="E130" s="79"/>
      <c r="F130" s="81"/>
      <c r="G130" s="80">
        <f t="shared" ref="G130:G137" si="7">E130*F130</f>
        <v>0</v>
      </c>
      <c r="H130" s="80"/>
      <c r="I130" s="366"/>
      <c r="J130" s="359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</row>
    <row r="131" spans="1:246" s="14" customFormat="1" ht="21" customHeight="1" outlineLevel="1">
      <c r="A131" s="346" t="s">
        <v>718</v>
      </c>
      <c r="B131" s="447" t="s">
        <v>712</v>
      </c>
      <c r="C131" s="197" t="s">
        <v>19</v>
      </c>
      <c r="D131" s="77">
        <v>35</v>
      </c>
      <c r="E131" s="79"/>
      <c r="F131" s="81"/>
      <c r="G131" s="80">
        <f t="shared" si="7"/>
        <v>0</v>
      </c>
      <c r="H131" s="80"/>
      <c r="I131" s="366"/>
      <c r="J131" s="359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</row>
    <row r="132" spans="1:246" s="14" customFormat="1" ht="21" customHeight="1" outlineLevel="1">
      <c r="A132" s="346" t="s">
        <v>719</v>
      </c>
      <c r="B132" s="447" t="s">
        <v>713</v>
      </c>
      <c r="C132" s="197" t="s">
        <v>19</v>
      </c>
      <c r="D132" s="77">
        <v>1</v>
      </c>
      <c r="E132" s="79"/>
      <c r="F132" s="81"/>
      <c r="G132" s="80">
        <f t="shared" si="7"/>
        <v>0</v>
      </c>
      <c r="H132" s="80"/>
      <c r="I132" s="366"/>
      <c r="J132" s="359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</row>
    <row r="133" spans="1:246" s="14" customFormat="1" ht="21" customHeight="1" outlineLevel="1">
      <c r="A133" s="346" t="s">
        <v>720</v>
      </c>
      <c r="B133" s="447" t="s">
        <v>714</v>
      </c>
      <c r="C133" s="197" t="s">
        <v>19</v>
      </c>
      <c r="D133" s="77">
        <v>23</v>
      </c>
      <c r="E133" s="79"/>
      <c r="F133" s="81"/>
      <c r="G133" s="80">
        <f t="shared" si="7"/>
        <v>0</v>
      </c>
      <c r="H133" s="80"/>
      <c r="I133" s="366"/>
      <c r="J133" s="359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</row>
    <row r="134" spans="1:246" s="14" customFormat="1" ht="21" customHeight="1" outlineLevel="1">
      <c r="A134" s="346" t="s">
        <v>721</v>
      </c>
      <c r="B134" s="447" t="s">
        <v>715</v>
      </c>
      <c r="C134" s="197" t="s">
        <v>19</v>
      </c>
      <c r="D134" s="77">
        <v>1</v>
      </c>
      <c r="E134" s="79"/>
      <c r="F134" s="81"/>
      <c r="G134" s="80">
        <f t="shared" si="7"/>
        <v>0</v>
      </c>
      <c r="H134" s="80"/>
      <c r="I134" s="366"/>
      <c r="J134" s="359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</row>
    <row r="135" spans="1:246" s="14" customFormat="1" ht="21.5" customHeight="1" outlineLevel="1">
      <c r="A135" s="346" t="s">
        <v>722</v>
      </c>
      <c r="B135" s="447" t="s">
        <v>716</v>
      </c>
      <c r="C135" s="197" t="s">
        <v>19</v>
      </c>
      <c r="D135" s="77">
        <v>9</v>
      </c>
      <c r="E135" s="79"/>
      <c r="F135" s="81"/>
      <c r="G135" s="80">
        <f t="shared" si="7"/>
        <v>0</v>
      </c>
      <c r="H135" s="80"/>
      <c r="I135" s="366"/>
      <c r="J135" s="359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/>
      <c r="IH135" s="13"/>
      <c r="II135" s="13"/>
      <c r="IJ135" s="13"/>
      <c r="IK135" s="13"/>
      <c r="IL135" s="13"/>
    </row>
    <row r="136" spans="1:246" s="14" customFormat="1" ht="21" customHeight="1" outlineLevel="1">
      <c r="A136" s="346" t="s">
        <v>723</v>
      </c>
      <c r="B136" s="447" t="s">
        <v>717</v>
      </c>
      <c r="C136" s="197" t="s">
        <v>19</v>
      </c>
      <c r="D136" s="77">
        <v>1</v>
      </c>
      <c r="E136" s="79"/>
      <c r="F136" s="81"/>
      <c r="G136" s="80">
        <f t="shared" si="7"/>
        <v>0</v>
      </c>
      <c r="H136" s="80"/>
      <c r="I136" s="366"/>
      <c r="J136" s="359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/>
      <c r="IH136" s="13"/>
      <c r="II136" s="13"/>
      <c r="IJ136" s="13"/>
      <c r="IK136" s="13"/>
      <c r="IL136" s="13"/>
    </row>
    <row r="137" spans="1:246" s="14" customFormat="1" ht="21" customHeight="1" outlineLevel="1">
      <c r="A137" s="346" t="s">
        <v>724</v>
      </c>
      <c r="B137" s="447" t="s">
        <v>725</v>
      </c>
      <c r="C137" s="197" t="s">
        <v>19</v>
      </c>
      <c r="D137" s="77">
        <v>32</v>
      </c>
      <c r="E137" s="79"/>
      <c r="F137" s="81"/>
      <c r="G137" s="80">
        <f t="shared" si="7"/>
        <v>0</v>
      </c>
      <c r="H137" s="80"/>
      <c r="I137" s="366"/>
      <c r="J137" s="359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  <c r="IL137" s="13"/>
    </row>
    <row r="138" spans="1:246" s="14" customFormat="1" ht="21" customHeight="1" outlineLevel="1">
      <c r="A138" s="194" t="s">
        <v>726</v>
      </c>
      <c r="B138" s="369" t="s">
        <v>727</v>
      </c>
      <c r="C138" s="345" t="s">
        <v>20</v>
      </c>
      <c r="D138" s="347">
        <v>1</v>
      </c>
      <c r="E138" s="370"/>
      <c r="F138" s="371"/>
      <c r="G138" s="372">
        <f>SUM(F139:F144)</f>
        <v>0</v>
      </c>
      <c r="H138" s="372"/>
      <c r="I138" s="373"/>
      <c r="J138" s="359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/>
      <c r="IH138" s="13"/>
      <c r="II138" s="13"/>
      <c r="IJ138" s="13"/>
      <c r="IK138" s="13"/>
      <c r="IL138" s="13"/>
    </row>
    <row r="139" spans="1:246" s="14" customFormat="1" ht="21" customHeight="1" outlineLevel="1">
      <c r="A139" s="346" t="s">
        <v>734</v>
      </c>
      <c r="B139" s="447" t="s">
        <v>729</v>
      </c>
      <c r="C139" s="197" t="s">
        <v>19</v>
      </c>
      <c r="D139" s="77">
        <v>39</v>
      </c>
      <c r="E139" s="79"/>
      <c r="F139" s="81"/>
      <c r="G139" s="80">
        <f>E139*F139</f>
        <v>0</v>
      </c>
      <c r="H139" s="80"/>
      <c r="I139" s="366"/>
      <c r="J139" s="359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/>
      <c r="IH139" s="13"/>
      <c r="II139" s="13"/>
      <c r="IJ139" s="13"/>
      <c r="IK139" s="13"/>
      <c r="IL139" s="13"/>
    </row>
    <row r="140" spans="1:246" s="14" customFormat="1" ht="21" customHeight="1" outlineLevel="1">
      <c r="A140" s="346" t="s">
        <v>735</v>
      </c>
      <c r="B140" s="447" t="s">
        <v>730</v>
      </c>
      <c r="C140" s="197" t="s">
        <v>19</v>
      </c>
      <c r="D140" s="77">
        <v>1</v>
      </c>
      <c r="E140" s="79"/>
      <c r="F140" s="81"/>
      <c r="G140" s="80">
        <f t="shared" ref="G140:G146" si="8">E140*F140</f>
        <v>0</v>
      </c>
      <c r="H140" s="80"/>
      <c r="I140" s="366"/>
      <c r="J140" s="359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</row>
    <row r="141" spans="1:246" s="14" customFormat="1" ht="21" customHeight="1" outlineLevel="1">
      <c r="A141" s="346" t="s">
        <v>736</v>
      </c>
      <c r="B141" s="447" t="s">
        <v>716</v>
      </c>
      <c r="C141" s="197" t="s">
        <v>19</v>
      </c>
      <c r="D141" s="77">
        <v>9</v>
      </c>
      <c r="E141" s="79"/>
      <c r="F141" s="81"/>
      <c r="G141" s="80">
        <f t="shared" si="8"/>
        <v>0</v>
      </c>
      <c r="H141" s="80"/>
      <c r="I141" s="366"/>
      <c r="J141" s="359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</row>
    <row r="142" spans="1:246" s="14" customFormat="1" ht="21" customHeight="1" outlineLevel="1">
      <c r="A142" s="346" t="s">
        <v>737</v>
      </c>
      <c r="B142" s="447" t="s">
        <v>731</v>
      </c>
      <c r="C142" s="197" t="s">
        <v>19</v>
      </c>
      <c r="D142" s="77">
        <v>32</v>
      </c>
      <c r="E142" s="79"/>
      <c r="F142" s="81"/>
      <c r="G142" s="80">
        <f t="shared" si="8"/>
        <v>0</v>
      </c>
      <c r="H142" s="80"/>
      <c r="I142" s="366"/>
      <c r="J142" s="359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</row>
    <row r="143" spans="1:246" s="14" customFormat="1" ht="21" customHeight="1" outlineLevel="1">
      <c r="A143" s="346" t="s">
        <v>738</v>
      </c>
      <c r="B143" s="447" t="s">
        <v>732</v>
      </c>
      <c r="C143" s="197" t="s">
        <v>19</v>
      </c>
      <c r="D143" s="77">
        <v>35</v>
      </c>
      <c r="E143" s="79"/>
      <c r="F143" s="81"/>
      <c r="G143" s="80">
        <f t="shared" si="8"/>
        <v>0</v>
      </c>
      <c r="H143" s="80"/>
      <c r="I143" s="366"/>
      <c r="J143" s="359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</row>
    <row r="144" spans="1:246" s="14" customFormat="1" ht="21" customHeight="1" outlineLevel="1">
      <c r="A144" s="346" t="s">
        <v>739</v>
      </c>
      <c r="B144" s="447" t="s">
        <v>733</v>
      </c>
      <c r="C144" s="197" t="s">
        <v>19</v>
      </c>
      <c r="D144" s="77">
        <v>1</v>
      </c>
      <c r="E144" s="79"/>
      <c r="F144" s="81"/>
      <c r="G144" s="80">
        <f t="shared" si="8"/>
        <v>0</v>
      </c>
      <c r="H144" s="80"/>
      <c r="I144" s="366"/>
      <c r="J144" s="359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</row>
    <row r="145" spans="1:246" s="14" customFormat="1" ht="21" customHeight="1" outlineLevel="1">
      <c r="A145" s="194" t="s">
        <v>728</v>
      </c>
      <c r="B145" s="369" t="s">
        <v>1985</v>
      </c>
      <c r="C145" s="345" t="s">
        <v>20</v>
      </c>
      <c r="D145" s="347">
        <v>1</v>
      </c>
      <c r="E145" s="370"/>
      <c r="F145" s="371"/>
      <c r="G145" s="372">
        <f t="shared" si="8"/>
        <v>0</v>
      </c>
      <c r="H145" s="372"/>
      <c r="I145" s="373"/>
      <c r="J145" s="359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</row>
    <row r="146" spans="1:246" ht="24.5" customHeight="1" outlineLevel="1">
      <c r="A146" s="194" t="s">
        <v>740</v>
      </c>
      <c r="B146" s="369" t="s">
        <v>97</v>
      </c>
      <c r="C146" s="345" t="s">
        <v>20</v>
      </c>
      <c r="D146" s="347">
        <v>1</v>
      </c>
      <c r="E146" s="370"/>
      <c r="F146" s="371"/>
      <c r="G146" s="372">
        <f t="shared" si="8"/>
        <v>0</v>
      </c>
      <c r="H146" s="372"/>
      <c r="I146" s="397"/>
      <c r="J146" s="18"/>
    </row>
    <row r="147" spans="1:246" s="14" customFormat="1" ht="32.75" customHeight="1">
      <c r="A147" s="195" t="s">
        <v>741</v>
      </c>
      <c r="B147" s="368" t="s">
        <v>742</v>
      </c>
      <c r="C147" s="318"/>
      <c r="D147" s="313"/>
      <c r="E147" s="313"/>
      <c r="F147" s="314"/>
      <c r="G147" s="315"/>
      <c r="H147" s="315">
        <f>G148+G149+G150+G151+G155+G156+G157</f>
        <v>0</v>
      </c>
      <c r="I147" s="316"/>
      <c r="J147" s="359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  <c r="IL147" s="13"/>
    </row>
    <row r="148" spans="1:246" s="14" customFormat="1" ht="21" customHeight="1" outlineLevel="1">
      <c r="A148" s="194" t="s">
        <v>743</v>
      </c>
      <c r="B148" s="369" t="s">
        <v>1059</v>
      </c>
      <c r="C148" s="345" t="s">
        <v>15</v>
      </c>
      <c r="D148" s="347">
        <v>580</v>
      </c>
      <c r="E148" s="370"/>
      <c r="F148" s="371"/>
      <c r="G148" s="372">
        <f t="shared" ref="G148:G157" si="9">E148*F148</f>
        <v>0</v>
      </c>
      <c r="H148" s="372"/>
      <c r="I148" s="373"/>
      <c r="J148" s="359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</row>
    <row r="149" spans="1:246" s="14" customFormat="1" ht="21" customHeight="1" outlineLevel="1">
      <c r="A149" s="194" t="s">
        <v>746</v>
      </c>
      <c r="B149" s="369" t="s">
        <v>648</v>
      </c>
      <c r="C149" s="345" t="s">
        <v>20</v>
      </c>
      <c r="D149" s="347">
        <v>1</v>
      </c>
      <c r="E149" s="370"/>
      <c r="F149" s="371"/>
      <c r="G149" s="372">
        <f t="shared" si="9"/>
        <v>0</v>
      </c>
      <c r="H149" s="372"/>
      <c r="I149" s="373"/>
      <c r="J149" s="359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</row>
    <row r="150" spans="1:246" s="14" customFormat="1" ht="21" customHeight="1" outlineLevel="1">
      <c r="A150" s="194" t="s">
        <v>747</v>
      </c>
      <c r="B150" s="369" t="s">
        <v>744</v>
      </c>
      <c r="C150" s="345" t="s">
        <v>20</v>
      </c>
      <c r="D150" s="347">
        <v>1</v>
      </c>
      <c r="E150" s="370"/>
      <c r="F150" s="371"/>
      <c r="G150" s="372">
        <f t="shared" si="9"/>
        <v>0</v>
      </c>
      <c r="H150" s="372"/>
      <c r="I150" s="373"/>
      <c r="J150" s="359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</row>
    <row r="151" spans="1:246" s="14" customFormat="1" ht="21" customHeight="1" outlineLevel="1">
      <c r="A151" s="194" t="s">
        <v>748</v>
      </c>
      <c r="B151" s="369" t="s">
        <v>745</v>
      </c>
      <c r="C151" s="345" t="s">
        <v>20</v>
      </c>
      <c r="D151" s="347">
        <v>1</v>
      </c>
      <c r="E151" s="370"/>
      <c r="F151" s="371"/>
      <c r="G151" s="372">
        <f>SUM(F152:F157)</f>
        <v>0</v>
      </c>
      <c r="H151" s="372"/>
      <c r="I151" s="373"/>
      <c r="J151" s="359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</row>
    <row r="152" spans="1:246" s="14" customFormat="1" ht="21" customHeight="1" outlineLevel="1">
      <c r="A152" s="346" t="s">
        <v>1063</v>
      </c>
      <c r="B152" s="447" t="s">
        <v>1060</v>
      </c>
      <c r="C152" s="197" t="s">
        <v>19</v>
      </c>
      <c r="D152" s="77">
        <v>4</v>
      </c>
      <c r="E152" s="79"/>
      <c r="F152" s="81"/>
      <c r="G152" s="80">
        <f t="shared" si="9"/>
        <v>0</v>
      </c>
      <c r="H152" s="80"/>
      <c r="I152" s="366"/>
      <c r="J152" s="359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</row>
    <row r="153" spans="1:246" s="14" customFormat="1" ht="21" customHeight="1" outlineLevel="1">
      <c r="A153" s="346" t="s">
        <v>1064</v>
      </c>
      <c r="B153" s="447" t="s">
        <v>1061</v>
      </c>
      <c r="C153" s="197" t="s">
        <v>19</v>
      </c>
      <c r="D153" s="77">
        <v>5</v>
      </c>
      <c r="E153" s="79"/>
      <c r="F153" s="81"/>
      <c r="G153" s="80">
        <f t="shared" si="9"/>
        <v>0</v>
      </c>
      <c r="H153" s="80"/>
      <c r="I153" s="366"/>
      <c r="J153" s="359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</row>
    <row r="154" spans="1:246" s="14" customFormat="1" ht="21" customHeight="1" outlineLevel="1">
      <c r="A154" s="346" t="s">
        <v>1065</v>
      </c>
      <c r="B154" s="447" t="s">
        <v>1062</v>
      </c>
      <c r="C154" s="197" t="s">
        <v>19</v>
      </c>
      <c r="D154" s="77">
        <v>8</v>
      </c>
      <c r="E154" s="79"/>
      <c r="F154" s="81"/>
      <c r="G154" s="80">
        <f t="shared" si="9"/>
        <v>0</v>
      </c>
      <c r="H154" s="80"/>
      <c r="I154" s="366"/>
      <c r="J154" s="359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/>
      <c r="IH154" s="13"/>
      <c r="II154" s="13"/>
      <c r="IJ154" s="13"/>
      <c r="IK154" s="13"/>
      <c r="IL154" s="13"/>
    </row>
    <row r="155" spans="1:246" s="14" customFormat="1" ht="21" customHeight="1" outlineLevel="1">
      <c r="A155" s="194" t="s">
        <v>749</v>
      </c>
      <c r="B155" s="369" t="s">
        <v>652</v>
      </c>
      <c r="C155" s="345" t="s">
        <v>20</v>
      </c>
      <c r="D155" s="347">
        <v>1</v>
      </c>
      <c r="E155" s="370"/>
      <c r="F155" s="371"/>
      <c r="G155" s="372">
        <f t="shared" si="9"/>
        <v>0</v>
      </c>
      <c r="H155" s="372"/>
      <c r="I155" s="373"/>
      <c r="J155" s="359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  <c r="IL155" s="13"/>
    </row>
    <row r="156" spans="1:246" s="14" customFormat="1" ht="21" customHeight="1" outlineLevel="1">
      <c r="A156" s="194" t="s">
        <v>750</v>
      </c>
      <c r="B156" s="369" t="s">
        <v>653</v>
      </c>
      <c r="C156" s="345" t="s">
        <v>20</v>
      </c>
      <c r="D156" s="347">
        <v>1</v>
      </c>
      <c r="E156" s="370"/>
      <c r="F156" s="371"/>
      <c r="G156" s="372">
        <f t="shared" si="9"/>
        <v>0</v>
      </c>
      <c r="H156" s="372"/>
      <c r="I156" s="373"/>
      <c r="J156" s="359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/>
      <c r="IH156" s="13"/>
      <c r="II156" s="13"/>
      <c r="IJ156" s="13"/>
      <c r="IK156" s="13"/>
      <c r="IL156" s="13"/>
    </row>
    <row r="157" spans="1:246" ht="24.5" customHeight="1" outlineLevel="1">
      <c r="A157" s="194" t="s">
        <v>751</v>
      </c>
      <c r="B157" s="369" t="s">
        <v>97</v>
      </c>
      <c r="C157" s="345" t="s">
        <v>20</v>
      </c>
      <c r="D157" s="347">
        <v>1</v>
      </c>
      <c r="E157" s="370"/>
      <c r="F157" s="371"/>
      <c r="G157" s="372">
        <f t="shared" si="9"/>
        <v>0</v>
      </c>
      <c r="H157" s="372"/>
      <c r="I157" s="397"/>
      <c r="J157" s="18"/>
    </row>
    <row r="158" spans="1:246" s="14" customFormat="1" ht="32.5" customHeight="1">
      <c r="A158" s="195" t="s">
        <v>753</v>
      </c>
      <c r="B158" s="368" t="s">
        <v>752</v>
      </c>
      <c r="C158" s="318"/>
      <c r="D158" s="313"/>
      <c r="E158" s="313"/>
      <c r="F158" s="314"/>
      <c r="G158" s="315"/>
      <c r="H158" s="315">
        <f>SUM(G159:G165)</f>
        <v>0</v>
      </c>
      <c r="I158" s="316"/>
      <c r="J158" s="359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/>
      <c r="IH158" s="13"/>
      <c r="II158" s="13"/>
      <c r="IJ158" s="13"/>
      <c r="IK158" s="13"/>
      <c r="IL158" s="13"/>
    </row>
    <row r="159" spans="1:246" s="14" customFormat="1" ht="21" customHeight="1" outlineLevel="1">
      <c r="A159" s="194" t="s">
        <v>754</v>
      </c>
      <c r="B159" s="369" t="s">
        <v>647</v>
      </c>
      <c r="C159" s="345" t="s">
        <v>20</v>
      </c>
      <c r="D159" s="347">
        <v>1</v>
      </c>
      <c r="E159" s="370"/>
      <c r="F159" s="371"/>
      <c r="G159" s="372">
        <f t="shared" ref="G159:G165" si="10">E159*F159</f>
        <v>0</v>
      </c>
      <c r="H159" s="372"/>
      <c r="I159" s="373"/>
      <c r="J159" s="359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/>
      <c r="IH159" s="13"/>
      <c r="II159" s="13"/>
      <c r="IJ159" s="13"/>
      <c r="IK159" s="13"/>
      <c r="IL159" s="13"/>
    </row>
    <row r="160" spans="1:246" s="14" customFormat="1" ht="21" customHeight="1" outlineLevel="1">
      <c r="A160" s="194" t="s">
        <v>755</v>
      </c>
      <c r="B160" s="369" t="s">
        <v>744</v>
      </c>
      <c r="C160" s="345" t="s">
        <v>20</v>
      </c>
      <c r="D160" s="347">
        <v>1</v>
      </c>
      <c r="E160" s="370"/>
      <c r="F160" s="371"/>
      <c r="G160" s="372">
        <f t="shared" si="10"/>
        <v>0</v>
      </c>
      <c r="H160" s="372"/>
      <c r="I160" s="373"/>
      <c r="J160" s="359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</row>
    <row r="161" spans="1:246" s="14" customFormat="1" ht="21" customHeight="1" outlineLevel="1">
      <c r="A161" s="194" t="s">
        <v>756</v>
      </c>
      <c r="B161" s="369" t="s">
        <v>1066</v>
      </c>
      <c r="C161" s="345" t="s">
        <v>20</v>
      </c>
      <c r="D161" s="347">
        <v>1</v>
      </c>
      <c r="E161" s="370"/>
      <c r="F161" s="371"/>
      <c r="G161" s="372">
        <f t="shared" si="10"/>
        <v>0</v>
      </c>
      <c r="H161" s="372"/>
      <c r="I161" s="373"/>
      <c r="J161" s="359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</row>
    <row r="162" spans="1:246" s="14" customFormat="1" ht="21" customHeight="1" outlineLevel="1">
      <c r="A162" s="194" t="s">
        <v>757</v>
      </c>
      <c r="B162" s="369" t="s">
        <v>653</v>
      </c>
      <c r="C162" s="345" t="s">
        <v>20</v>
      </c>
      <c r="D162" s="347">
        <v>1</v>
      </c>
      <c r="E162" s="370"/>
      <c r="F162" s="371"/>
      <c r="G162" s="372">
        <f t="shared" si="10"/>
        <v>0</v>
      </c>
      <c r="H162" s="372"/>
      <c r="I162" s="373"/>
      <c r="J162" s="359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</row>
    <row r="163" spans="1:246" s="14" customFormat="1" ht="21" customHeight="1" outlineLevel="1">
      <c r="A163" s="194" t="s">
        <v>758</v>
      </c>
      <c r="B163" s="369" t="s">
        <v>760</v>
      </c>
      <c r="C163" s="345" t="s">
        <v>1067</v>
      </c>
      <c r="D163" s="347">
        <v>257</v>
      </c>
      <c r="E163" s="370"/>
      <c r="F163" s="371"/>
      <c r="G163" s="372">
        <f t="shared" si="10"/>
        <v>0</v>
      </c>
      <c r="H163" s="372"/>
      <c r="I163" s="373"/>
      <c r="J163" s="359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</row>
    <row r="164" spans="1:246" s="14" customFormat="1" ht="21" customHeight="1" outlineLevel="1">
      <c r="A164" s="194" t="s">
        <v>759</v>
      </c>
      <c r="B164" s="369" t="s">
        <v>761</v>
      </c>
      <c r="C164" s="345" t="s">
        <v>0</v>
      </c>
      <c r="D164" s="347">
        <v>257</v>
      </c>
      <c r="E164" s="370"/>
      <c r="F164" s="371"/>
      <c r="G164" s="372">
        <f t="shared" si="10"/>
        <v>0</v>
      </c>
      <c r="H164" s="372"/>
      <c r="I164" s="373"/>
      <c r="J164" s="359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/>
      <c r="IH164" s="13"/>
      <c r="II164" s="13"/>
      <c r="IJ164" s="13"/>
      <c r="IK164" s="13"/>
      <c r="IL164" s="13"/>
    </row>
    <row r="165" spans="1:246" ht="25.25" customHeight="1" outlineLevel="1">
      <c r="A165" s="194" t="s">
        <v>763</v>
      </c>
      <c r="B165" s="369" t="s">
        <v>97</v>
      </c>
      <c r="C165" s="345" t="s">
        <v>20</v>
      </c>
      <c r="D165" s="347">
        <v>1</v>
      </c>
      <c r="E165" s="370"/>
      <c r="F165" s="371"/>
      <c r="G165" s="372">
        <f t="shared" si="10"/>
        <v>0</v>
      </c>
      <c r="H165" s="372"/>
      <c r="I165" s="373"/>
      <c r="J165" s="18"/>
    </row>
    <row r="166" spans="1:246" s="14" customFormat="1" ht="21" customHeight="1">
      <c r="A166" s="195" t="s">
        <v>764</v>
      </c>
      <c r="B166" s="368" t="s">
        <v>762</v>
      </c>
      <c r="C166" s="318"/>
      <c r="D166" s="313"/>
      <c r="E166" s="313"/>
      <c r="F166" s="314"/>
      <c r="G166" s="315"/>
      <c r="H166" s="315">
        <f>G167+G175+G193+G194+G195+G196+G199+G200+G201</f>
        <v>0</v>
      </c>
      <c r="I166" s="316"/>
      <c r="J166" s="359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  <c r="IL166" s="13"/>
    </row>
    <row r="167" spans="1:246" s="14" customFormat="1" ht="21" customHeight="1" outlineLevel="1">
      <c r="A167" s="194" t="s">
        <v>765</v>
      </c>
      <c r="B167" s="369" t="s">
        <v>1068</v>
      </c>
      <c r="C167" s="345" t="s">
        <v>20</v>
      </c>
      <c r="D167" s="347">
        <v>1</v>
      </c>
      <c r="E167" s="370"/>
      <c r="F167" s="371"/>
      <c r="G167" s="372">
        <f>SUM(F168:F174)</f>
        <v>0</v>
      </c>
      <c r="H167" s="372"/>
      <c r="I167" s="373"/>
      <c r="J167" s="359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</row>
    <row r="168" spans="1:246" s="14" customFormat="1" ht="31.75" customHeight="1" outlineLevel="1">
      <c r="A168" s="346" t="s">
        <v>1076</v>
      </c>
      <c r="B168" s="447" t="s">
        <v>1069</v>
      </c>
      <c r="C168" s="197" t="s">
        <v>20</v>
      </c>
      <c r="D168" s="77">
        <v>1</v>
      </c>
      <c r="E168" s="79"/>
      <c r="F168" s="81"/>
      <c r="G168" s="80">
        <f t="shared" ref="G168:G201" si="11">E168*F168</f>
        <v>0</v>
      </c>
      <c r="H168" s="80"/>
      <c r="I168" s="366"/>
      <c r="J168" s="359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</row>
    <row r="169" spans="1:246" s="14" customFormat="1" ht="30.5" customHeight="1" outlineLevel="1">
      <c r="A169" s="346" t="s">
        <v>1077</v>
      </c>
      <c r="B169" s="447" t="s">
        <v>1070</v>
      </c>
      <c r="C169" s="197" t="s">
        <v>20</v>
      </c>
      <c r="D169" s="77">
        <v>1</v>
      </c>
      <c r="E169" s="79"/>
      <c r="F169" s="81"/>
      <c r="G169" s="80">
        <f t="shared" si="11"/>
        <v>0</v>
      </c>
      <c r="H169" s="80"/>
      <c r="I169" s="366"/>
      <c r="J169" s="359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</row>
    <row r="170" spans="1:246" s="14" customFormat="1" ht="36" customHeight="1" outlineLevel="1">
      <c r="A170" s="346" t="s">
        <v>1078</v>
      </c>
      <c r="B170" s="447" t="s">
        <v>1071</v>
      </c>
      <c r="C170" s="197" t="s">
        <v>20</v>
      </c>
      <c r="D170" s="77">
        <v>1</v>
      </c>
      <c r="E170" s="79"/>
      <c r="F170" s="81"/>
      <c r="G170" s="80">
        <f t="shared" si="11"/>
        <v>0</v>
      </c>
      <c r="H170" s="80"/>
      <c r="I170" s="366"/>
      <c r="J170" s="359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</row>
    <row r="171" spans="1:246" s="14" customFormat="1" ht="30.5" customHeight="1" outlineLevel="1">
      <c r="A171" s="346" t="s">
        <v>1079</v>
      </c>
      <c r="B171" s="447" t="s">
        <v>1072</v>
      </c>
      <c r="C171" s="197" t="s">
        <v>20</v>
      </c>
      <c r="D171" s="77">
        <v>1</v>
      </c>
      <c r="E171" s="79"/>
      <c r="F171" s="81"/>
      <c r="G171" s="80">
        <f t="shared" si="11"/>
        <v>0</v>
      </c>
      <c r="H171" s="80"/>
      <c r="I171" s="366"/>
      <c r="J171" s="359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</row>
    <row r="172" spans="1:246" s="14" customFormat="1" ht="26.5" customHeight="1" outlineLevel="1">
      <c r="A172" s="346" t="s">
        <v>1080</v>
      </c>
      <c r="B172" s="447" t="s">
        <v>1073</v>
      </c>
      <c r="C172" s="197" t="s">
        <v>20</v>
      </c>
      <c r="D172" s="77">
        <v>1</v>
      </c>
      <c r="E172" s="79"/>
      <c r="F172" s="81"/>
      <c r="G172" s="80">
        <f t="shared" si="11"/>
        <v>0</v>
      </c>
      <c r="H172" s="80"/>
      <c r="I172" s="366"/>
      <c r="J172" s="359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</row>
    <row r="173" spans="1:246" s="14" customFormat="1" ht="26.5" customHeight="1" outlineLevel="1">
      <c r="A173" s="346" t="s">
        <v>1081</v>
      </c>
      <c r="B173" s="447" t="s">
        <v>1074</v>
      </c>
      <c r="C173" s="197" t="s">
        <v>20</v>
      </c>
      <c r="D173" s="77">
        <v>2</v>
      </c>
      <c r="E173" s="79"/>
      <c r="F173" s="81"/>
      <c r="G173" s="80">
        <f t="shared" si="11"/>
        <v>0</v>
      </c>
      <c r="H173" s="80"/>
      <c r="I173" s="366"/>
      <c r="J173" s="359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</row>
    <row r="174" spans="1:246" s="14" customFormat="1" ht="26.5" customHeight="1" outlineLevel="1">
      <c r="A174" s="346" t="s">
        <v>1082</v>
      </c>
      <c r="B174" s="447" t="s">
        <v>1075</v>
      </c>
      <c r="C174" s="197" t="s">
        <v>20</v>
      </c>
      <c r="D174" s="77">
        <v>1</v>
      </c>
      <c r="E174" s="79"/>
      <c r="F174" s="81"/>
      <c r="G174" s="80">
        <f t="shared" si="11"/>
        <v>0</v>
      </c>
      <c r="H174" s="80"/>
      <c r="I174" s="366"/>
      <c r="J174" s="359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</row>
    <row r="175" spans="1:246" s="14" customFormat="1" ht="21" customHeight="1" outlineLevel="1">
      <c r="A175" s="194" t="s">
        <v>766</v>
      </c>
      <c r="B175" s="369" t="s">
        <v>649</v>
      </c>
      <c r="C175" s="345" t="s">
        <v>20</v>
      </c>
      <c r="D175" s="347">
        <v>1</v>
      </c>
      <c r="E175" s="370"/>
      <c r="F175" s="371"/>
      <c r="G175" s="372">
        <f>SUM(F176:F192)</f>
        <v>0</v>
      </c>
      <c r="H175" s="372"/>
      <c r="I175" s="373"/>
      <c r="J175" s="359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/>
      <c r="IH175" s="13"/>
      <c r="II175" s="13"/>
      <c r="IJ175" s="13"/>
      <c r="IK175" s="13"/>
      <c r="IL175" s="13"/>
    </row>
    <row r="176" spans="1:246" s="14" customFormat="1" ht="21" customHeight="1" outlineLevel="1">
      <c r="A176" s="346" t="s">
        <v>1083</v>
      </c>
      <c r="B176" s="447" t="s">
        <v>1084</v>
      </c>
      <c r="C176" s="197" t="s">
        <v>31</v>
      </c>
      <c r="D176" s="423">
        <v>274</v>
      </c>
      <c r="E176" s="79"/>
      <c r="F176" s="81"/>
      <c r="G176" s="80">
        <f t="shared" si="11"/>
        <v>0</v>
      </c>
      <c r="H176" s="80"/>
      <c r="I176" s="366"/>
      <c r="J176" s="359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  <c r="IL176" s="13"/>
    </row>
    <row r="177" spans="1:246" s="14" customFormat="1" ht="21" customHeight="1" outlineLevel="1">
      <c r="A177" s="346" t="s">
        <v>1101</v>
      </c>
      <c r="B177" s="447" t="s">
        <v>1085</v>
      </c>
      <c r="C177" s="197" t="s">
        <v>31</v>
      </c>
      <c r="D177" s="423">
        <v>26</v>
      </c>
      <c r="E177" s="79"/>
      <c r="F177" s="81"/>
      <c r="G177" s="80">
        <f t="shared" si="11"/>
        <v>0</v>
      </c>
      <c r="H177" s="80"/>
      <c r="I177" s="366"/>
      <c r="J177" s="359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  <c r="IL177" s="13"/>
    </row>
    <row r="178" spans="1:246" s="14" customFormat="1" ht="21" customHeight="1" outlineLevel="1">
      <c r="A178" s="346" t="s">
        <v>1102</v>
      </c>
      <c r="B178" s="447" t="s">
        <v>1086</v>
      </c>
      <c r="C178" s="197" t="s">
        <v>31</v>
      </c>
      <c r="D178" s="423">
        <v>156</v>
      </c>
      <c r="E178" s="79"/>
      <c r="F178" s="81"/>
      <c r="G178" s="80">
        <f t="shared" si="11"/>
        <v>0</v>
      </c>
      <c r="H178" s="80"/>
      <c r="I178" s="366"/>
      <c r="J178" s="359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/>
      <c r="IH178" s="13"/>
      <c r="II178" s="13"/>
      <c r="IJ178" s="13"/>
      <c r="IK178" s="13"/>
      <c r="IL178" s="13"/>
    </row>
    <row r="179" spans="1:246" s="14" customFormat="1" ht="21" customHeight="1" outlineLevel="1">
      <c r="A179" s="346" t="s">
        <v>1103</v>
      </c>
      <c r="B179" s="447" t="s">
        <v>1087</v>
      </c>
      <c r="C179" s="197" t="s">
        <v>31</v>
      </c>
      <c r="D179" s="423">
        <v>50</v>
      </c>
      <c r="E179" s="79"/>
      <c r="F179" s="81"/>
      <c r="G179" s="80">
        <f t="shared" si="11"/>
        <v>0</v>
      </c>
      <c r="H179" s="80"/>
      <c r="I179" s="366"/>
      <c r="J179" s="359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/>
      <c r="IH179" s="13"/>
      <c r="II179" s="13"/>
      <c r="IJ179" s="13"/>
      <c r="IK179" s="13"/>
      <c r="IL179" s="13"/>
    </row>
    <row r="180" spans="1:246" s="14" customFormat="1" ht="21" customHeight="1" outlineLevel="1">
      <c r="A180" s="346" t="s">
        <v>1104</v>
      </c>
      <c r="B180" s="447" t="s">
        <v>1088</v>
      </c>
      <c r="C180" s="197" t="s">
        <v>31</v>
      </c>
      <c r="D180" s="423">
        <v>477</v>
      </c>
      <c r="E180" s="79"/>
      <c r="F180" s="81"/>
      <c r="G180" s="80">
        <f t="shared" si="11"/>
        <v>0</v>
      </c>
      <c r="H180" s="80"/>
      <c r="I180" s="366"/>
      <c r="J180" s="359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  <c r="IL180" s="13"/>
    </row>
    <row r="181" spans="1:246" s="14" customFormat="1" ht="21" customHeight="1" outlineLevel="1">
      <c r="A181" s="346" t="s">
        <v>1105</v>
      </c>
      <c r="B181" s="447" t="s">
        <v>1089</v>
      </c>
      <c r="C181" s="197" t="s">
        <v>31</v>
      </c>
      <c r="D181" s="423">
        <v>63</v>
      </c>
      <c r="E181" s="79"/>
      <c r="F181" s="81"/>
      <c r="G181" s="80">
        <f t="shared" si="11"/>
        <v>0</v>
      </c>
      <c r="H181" s="80"/>
      <c r="I181" s="366"/>
      <c r="J181" s="359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  <c r="IL181" s="13"/>
    </row>
    <row r="182" spans="1:246" s="14" customFormat="1" ht="21" customHeight="1" outlineLevel="1">
      <c r="A182" s="346" t="s">
        <v>1106</v>
      </c>
      <c r="B182" s="447" t="s">
        <v>1090</v>
      </c>
      <c r="C182" s="197" t="s">
        <v>31</v>
      </c>
      <c r="D182" s="423">
        <v>16</v>
      </c>
      <c r="E182" s="79"/>
      <c r="F182" s="81"/>
      <c r="G182" s="80">
        <f t="shared" si="11"/>
        <v>0</v>
      </c>
      <c r="H182" s="80"/>
      <c r="I182" s="366"/>
      <c r="J182" s="359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  <c r="IL182" s="13"/>
    </row>
    <row r="183" spans="1:246" s="14" customFormat="1" ht="21" customHeight="1" outlineLevel="1">
      <c r="A183" s="346" t="s">
        <v>1107</v>
      </c>
      <c r="B183" s="447" t="s">
        <v>1091</v>
      </c>
      <c r="C183" s="197" t="s">
        <v>31</v>
      </c>
      <c r="D183" s="423">
        <v>30</v>
      </c>
      <c r="E183" s="79"/>
      <c r="F183" s="81"/>
      <c r="G183" s="80">
        <f t="shared" si="11"/>
        <v>0</v>
      </c>
      <c r="H183" s="80"/>
      <c r="I183" s="366"/>
      <c r="J183" s="359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  <c r="IK183" s="13"/>
      <c r="IL183" s="13"/>
    </row>
    <row r="184" spans="1:246" s="14" customFormat="1" ht="21" customHeight="1" outlineLevel="1">
      <c r="A184" s="346" t="s">
        <v>1108</v>
      </c>
      <c r="B184" s="447" t="s">
        <v>1092</v>
      </c>
      <c r="C184" s="197" t="s">
        <v>31</v>
      </c>
      <c r="D184" s="423">
        <v>6</v>
      </c>
      <c r="E184" s="79"/>
      <c r="F184" s="81"/>
      <c r="G184" s="80">
        <f t="shared" si="11"/>
        <v>0</v>
      </c>
      <c r="H184" s="80"/>
      <c r="I184" s="366"/>
      <c r="J184" s="359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</row>
    <row r="185" spans="1:246" s="14" customFormat="1" ht="21" customHeight="1" outlineLevel="1">
      <c r="A185" s="346" t="s">
        <v>1109</v>
      </c>
      <c r="B185" s="447" t="s">
        <v>1093</v>
      </c>
      <c r="C185" s="197" t="s">
        <v>31</v>
      </c>
      <c r="D185" s="423">
        <v>100</v>
      </c>
      <c r="E185" s="79"/>
      <c r="F185" s="81"/>
      <c r="G185" s="80">
        <f t="shared" si="11"/>
        <v>0</v>
      </c>
      <c r="H185" s="80"/>
      <c r="I185" s="366"/>
      <c r="J185" s="359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</row>
    <row r="186" spans="1:246" s="14" customFormat="1" ht="21" customHeight="1" outlineLevel="1">
      <c r="A186" s="346" t="s">
        <v>1110</v>
      </c>
      <c r="B186" s="447" t="s">
        <v>1094</v>
      </c>
      <c r="C186" s="197" t="s">
        <v>31</v>
      </c>
      <c r="D186" s="423">
        <v>15</v>
      </c>
      <c r="E186" s="79"/>
      <c r="F186" s="81"/>
      <c r="G186" s="80">
        <f t="shared" si="11"/>
        <v>0</v>
      </c>
      <c r="H186" s="80"/>
      <c r="I186" s="366"/>
      <c r="J186" s="359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</row>
    <row r="187" spans="1:246" s="14" customFormat="1" ht="21" customHeight="1" outlineLevel="1">
      <c r="A187" s="346" t="s">
        <v>1111</v>
      </c>
      <c r="B187" s="447" t="s">
        <v>1095</v>
      </c>
      <c r="C187" s="197" t="s">
        <v>31</v>
      </c>
      <c r="D187" s="423">
        <v>12</v>
      </c>
      <c r="E187" s="79"/>
      <c r="F187" s="81"/>
      <c r="G187" s="80">
        <f t="shared" si="11"/>
        <v>0</v>
      </c>
      <c r="H187" s="80"/>
      <c r="I187" s="366"/>
      <c r="J187" s="359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/>
      <c r="IH187" s="13"/>
      <c r="II187" s="13"/>
      <c r="IJ187" s="13"/>
      <c r="IK187" s="13"/>
      <c r="IL187" s="13"/>
    </row>
    <row r="188" spans="1:246" s="14" customFormat="1" ht="21" customHeight="1" outlineLevel="1">
      <c r="A188" s="346" t="s">
        <v>1112</v>
      </c>
      <c r="B188" s="447" t="s">
        <v>1096</v>
      </c>
      <c r="C188" s="197" t="s">
        <v>31</v>
      </c>
      <c r="D188" s="423">
        <v>4</v>
      </c>
      <c r="E188" s="79"/>
      <c r="F188" s="81"/>
      <c r="G188" s="80">
        <f t="shared" si="11"/>
        <v>0</v>
      </c>
      <c r="H188" s="80"/>
      <c r="I188" s="366"/>
      <c r="J188" s="359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  <c r="IL188" s="13"/>
    </row>
    <row r="189" spans="1:246" s="14" customFormat="1" ht="21" customHeight="1" outlineLevel="1">
      <c r="A189" s="346" t="s">
        <v>1113</v>
      </c>
      <c r="B189" s="447" t="s">
        <v>1097</v>
      </c>
      <c r="C189" s="197" t="s">
        <v>31</v>
      </c>
      <c r="D189" s="423">
        <v>50</v>
      </c>
      <c r="E189" s="79"/>
      <c r="F189" s="81"/>
      <c r="G189" s="80">
        <f t="shared" si="11"/>
        <v>0</v>
      </c>
      <c r="H189" s="80"/>
      <c r="I189" s="366"/>
      <c r="J189" s="359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/>
      <c r="IH189" s="13"/>
      <c r="II189" s="13"/>
      <c r="IJ189" s="13"/>
      <c r="IK189" s="13"/>
      <c r="IL189" s="13"/>
    </row>
    <row r="190" spans="1:246" s="14" customFormat="1" ht="21" customHeight="1" outlineLevel="1">
      <c r="A190" s="346" t="s">
        <v>1114</v>
      </c>
      <c r="B190" s="447" t="s">
        <v>1098</v>
      </c>
      <c r="C190" s="197" t="s">
        <v>31</v>
      </c>
      <c r="D190" s="423">
        <v>654</v>
      </c>
      <c r="E190" s="79"/>
      <c r="F190" s="81"/>
      <c r="G190" s="80">
        <f t="shared" si="11"/>
        <v>0</v>
      </c>
      <c r="H190" s="80"/>
      <c r="I190" s="366"/>
      <c r="J190" s="359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</row>
    <row r="191" spans="1:246" s="14" customFormat="1" ht="21" customHeight="1" outlineLevel="1">
      <c r="A191" s="346" t="s">
        <v>1115</v>
      </c>
      <c r="B191" s="447" t="s">
        <v>1099</v>
      </c>
      <c r="C191" s="197" t="s">
        <v>31</v>
      </c>
      <c r="D191" s="423">
        <v>66</v>
      </c>
      <c r="E191" s="79"/>
      <c r="F191" s="81"/>
      <c r="G191" s="80">
        <f t="shared" si="11"/>
        <v>0</v>
      </c>
      <c r="H191" s="80"/>
      <c r="I191" s="366"/>
      <c r="J191" s="359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</row>
    <row r="192" spans="1:246" s="14" customFormat="1" ht="21" customHeight="1" outlineLevel="1">
      <c r="A192" s="346" t="s">
        <v>1116</v>
      </c>
      <c r="B192" s="447" t="s">
        <v>1100</v>
      </c>
      <c r="C192" s="197" t="s">
        <v>31</v>
      </c>
      <c r="D192" s="423">
        <v>36</v>
      </c>
      <c r="E192" s="79"/>
      <c r="F192" s="81"/>
      <c r="G192" s="80">
        <f t="shared" si="11"/>
        <v>0</v>
      </c>
      <c r="H192" s="80"/>
      <c r="I192" s="366"/>
      <c r="J192" s="359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</row>
    <row r="193" spans="1:246" s="14" customFormat="1" ht="21" customHeight="1" outlineLevel="1">
      <c r="A193" s="194" t="s">
        <v>767</v>
      </c>
      <c r="B193" s="369" t="s">
        <v>648</v>
      </c>
      <c r="C193" s="345" t="s">
        <v>20</v>
      </c>
      <c r="D193" s="347">
        <v>1</v>
      </c>
      <c r="E193" s="370"/>
      <c r="F193" s="371"/>
      <c r="G193" s="372">
        <f t="shared" si="11"/>
        <v>0</v>
      </c>
      <c r="H193" s="372"/>
      <c r="I193" s="373"/>
      <c r="J193" s="359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</row>
    <row r="194" spans="1:246" s="14" customFormat="1" ht="21" customHeight="1" outlineLevel="1">
      <c r="A194" s="194" t="s">
        <v>768</v>
      </c>
      <c r="B194" s="369" t="s">
        <v>744</v>
      </c>
      <c r="C194" s="345" t="s">
        <v>20</v>
      </c>
      <c r="D194" s="347">
        <v>1</v>
      </c>
      <c r="E194" s="370"/>
      <c r="F194" s="371"/>
      <c r="G194" s="372">
        <f t="shared" si="11"/>
        <v>0</v>
      </c>
      <c r="H194" s="372"/>
      <c r="I194" s="373"/>
      <c r="J194" s="359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</row>
    <row r="195" spans="1:246" s="14" customFormat="1" ht="21" customHeight="1" outlineLevel="1">
      <c r="A195" s="194" t="s">
        <v>769</v>
      </c>
      <c r="B195" s="369" t="s">
        <v>773</v>
      </c>
      <c r="C195" s="345" t="s">
        <v>20</v>
      </c>
      <c r="D195" s="347">
        <v>1</v>
      </c>
      <c r="E195" s="370"/>
      <c r="F195" s="371"/>
      <c r="G195" s="372">
        <f t="shared" si="11"/>
        <v>0</v>
      </c>
      <c r="H195" s="372"/>
      <c r="I195" s="373"/>
      <c r="J195" s="359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</row>
    <row r="196" spans="1:246" s="14" customFormat="1" ht="21" customHeight="1" outlineLevel="1">
      <c r="A196" s="194" t="s">
        <v>770</v>
      </c>
      <c r="B196" s="369" t="s">
        <v>774</v>
      </c>
      <c r="C196" s="345" t="s">
        <v>20</v>
      </c>
      <c r="D196" s="347">
        <v>1</v>
      </c>
      <c r="E196" s="370"/>
      <c r="F196" s="371"/>
      <c r="G196" s="372">
        <f>SUM(F197:F198)</f>
        <v>0</v>
      </c>
      <c r="H196" s="372"/>
      <c r="I196" s="373"/>
      <c r="J196" s="359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  <c r="IL196" s="13"/>
    </row>
    <row r="197" spans="1:246" s="14" customFormat="1" ht="21" customHeight="1" outlineLevel="1">
      <c r="A197" s="346" t="s">
        <v>1119</v>
      </c>
      <c r="B197" s="447" t="s">
        <v>1117</v>
      </c>
      <c r="C197" s="197" t="s">
        <v>19</v>
      </c>
      <c r="D197" s="77">
        <v>1</v>
      </c>
      <c r="E197" s="79"/>
      <c r="F197" s="81"/>
      <c r="G197" s="80">
        <f>E197*F197</f>
        <v>0</v>
      </c>
      <c r="H197" s="80"/>
      <c r="I197" s="366"/>
      <c r="J197" s="359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  <c r="IL197" s="13"/>
    </row>
    <row r="198" spans="1:246" s="14" customFormat="1" ht="21" customHeight="1" outlineLevel="1">
      <c r="A198" s="346" t="s">
        <v>1120</v>
      </c>
      <c r="B198" s="447" t="s">
        <v>1118</v>
      </c>
      <c r="C198" s="197" t="s">
        <v>19</v>
      </c>
      <c r="D198" s="77">
        <v>1</v>
      </c>
      <c r="E198" s="79"/>
      <c r="F198" s="81"/>
      <c r="G198" s="80">
        <f>E198*F198</f>
        <v>0</v>
      </c>
      <c r="H198" s="80"/>
      <c r="I198" s="366"/>
      <c r="J198" s="359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/>
      <c r="IH198" s="13"/>
      <c r="II198" s="13"/>
      <c r="IJ198" s="13"/>
      <c r="IK198" s="13"/>
      <c r="IL198" s="13"/>
    </row>
    <row r="199" spans="1:246" s="14" customFormat="1" ht="21" customHeight="1" outlineLevel="1">
      <c r="A199" s="194" t="s">
        <v>771</v>
      </c>
      <c r="B199" s="369" t="s">
        <v>652</v>
      </c>
      <c r="C199" s="345" t="s">
        <v>20</v>
      </c>
      <c r="D199" s="347">
        <v>1</v>
      </c>
      <c r="E199" s="370"/>
      <c r="F199" s="371"/>
      <c r="G199" s="372">
        <f t="shared" si="11"/>
        <v>0</v>
      </c>
      <c r="H199" s="372"/>
      <c r="I199" s="373"/>
      <c r="J199" s="359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  <c r="IL199" s="13"/>
    </row>
    <row r="200" spans="1:246" s="14" customFormat="1" ht="21" customHeight="1" outlineLevel="1">
      <c r="A200" s="194" t="s">
        <v>772</v>
      </c>
      <c r="B200" s="369" t="s">
        <v>653</v>
      </c>
      <c r="C200" s="345" t="s">
        <v>20</v>
      </c>
      <c r="D200" s="347">
        <v>1</v>
      </c>
      <c r="E200" s="370"/>
      <c r="F200" s="371"/>
      <c r="G200" s="372">
        <f t="shared" si="11"/>
        <v>0</v>
      </c>
      <c r="H200" s="372"/>
      <c r="I200" s="373"/>
      <c r="J200" s="359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  <c r="IG200" s="13"/>
      <c r="IH200" s="13"/>
      <c r="II200" s="13"/>
      <c r="IJ200" s="13"/>
      <c r="IK200" s="13"/>
      <c r="IL200" s="13"/>
    </row>
    <row r="201" spans="1:246" ht="25.25" customHeight="1" outlineLevel="1">
      <c r="A201" s="194" t="s">
        <v>775</v>
      </c>
      <c r="B201" s="369" t="s">
        <v>97</v>
      </c>
      <c r="C201" s="345" t="s">
        <v>20</v>
      </c>
      <c r="D201" s="347">
        <v>1</v>
      </c>
      <c r="E201" s="370"/>
      <c r="F201" s="371"/>
      <c r="G201" s="372">
        <f t="shared" si="11"/>
        <v>0</v>
      </c>
      <c r="H201" s="372"/>
      <c r="I201" s="398"/>
      <c r="J201" s="18"/>
    </row>
    <row r="202" spans="1:246" s="14" customFormat="1" ht="21" customHeight="1">
      <c r="A202" s="426" t="s">
        <v>777</v>
      </c>
      <c r="B202" s="368" t="s">
        <v>776</v>
      </c>
      <c r="C202" s="318"/>
      <c r="D202" s="313"/>
      <c r="E202" s="313"/>
      <c r="F202" s="314"/>
      <c r="G202" s="315"/>
      <c r="H202" s="315">
        <f>SUM(G203:G205)</f>
        <v>0</v>
      </c>
      <c r="I202" s="316"/>
      <c r="J202" s="359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13"/>
      <c r="IG202" s="13"/>
      <c r="IH202" s="13"/>
      <c r="II202" s="13"/>
      <c r="IJ202" s="13"/>
      <c r="IK202" s="13"/>
      <c r="IL202" s="13"/>
    </row>
    <row r="203" spans="1:246" s="14" customFormat="1" ht="68.5" customHeight="1" outlineLevel="1">
      <c r="A203" s="428" t="s">
        <v>778</v>
      </c>
      <c r="B203" s="369" t="s">
        <v>1121</v>
      </c>
      <c r="C203" s="345" t="s">
        <v>20</v>
      </c>
      <c r="D203" s="347">
        <v>1</v>
      </c>
      <c r="E203" s="370"/>
      <c r="F203" s="371"/>
      <c r="G203" s="372">
        <f>E203*F203</f>
        <v>0</v>
      </c>
      <c r="H203" s="372"/>
      <c r="I203" s="373"/>
      <c r="J203" s="359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13"/>
      <c r="IG203" s="13"/>
      <c r="IH203" s="13"/>
      <c r="II203" s="13"/>
      <c r="IJ203" s="13"/>
      <c r="IK203" s="13"/>
      <c r="IL203" s="13"/>
    </row>
    <row r="204" spans="1:246" s="14" customFormat="1" ht="21" customHeight="1" outlineLevel="1">
      <c r="A204" s="428" t="s">
        <v>779</v>
      </c>
      <c r="B204" s="369" t="s">
        <v>653</v>
      </c>
      <c r="C204" s="345" t="s">
        <v>20</v>
      </c>
      <c r="D204" s="347">
        <v>1</v>
      </c>
      <c r="E204" s="370"/>
      <c r="F204" s="371"/>
      <c r="G204" s="372">
        <f>E204*F204</f>
        <v>0</v>
      </c>
      <c r="H204" s="372"/>
      <c r="I204" s="373"/>
      <c r="J204" s="359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/>
      <c r="IH204" s="13"/>
      <c r="II204" s="13"/>
      <c r="IJ204" s="13"/>
      <c r="IK204" s="13"/>
      <c r="IL204" s="13"/>
    </row>
    <row r="205" spans="1:246" ht="25.25" customHeight="1" outlineLevel="1">
      <c r="A205" s="428" t="s">
        <v>780</v>
      </c>
      <c r="B205" s="369" t="s">
        <v>97</v>
      </c>
      <c r="C205" s="345" t="s">
        <v>20</v>
      </c>
      <c r="D205" s="347">
        <v>1</v>
      </c>
      <c r="E205" s="370"/>
      <c r="F205" s="371"/>
      <c r="G205" s="372">
        <f>E205*F205</f>
        <v>0</v>
      </c>
      <c r="H205" s="372"/>
      <c r="I205" s="398"/>
      <c r="J205" s="18"/>
    </row>
    <row r="206" spans="1:246" s="14" customFormat="1" ht="21" customHeight="1">
      <c r="A206" s="426" t="s">
        <v>782</v>
      </c>
      <c r="B206" s="368" t="s">
        <v>788</v>
      </c>
      <c r="C206" s="318"/>
      <c r="D206" s="313"/>
      <c r="E206" s="313"/>
      <c r="F206" s="314"/>
      <c r="G206" s="315"/>
      <c r="H206" s="315">
        <f>SUM(G207:G210)</f>
        <v>0</v>
      </c>
      <c r="I206" s="316"/>
      <c r="J206" s="359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/>
      <c r="IF206" s="13"/>
      <c r="IG206" s="13"/>
      <c r="IH206" s="13"/>
      <c r="II206" s="13"/>
      <c r="IJ206" s="13"/>
      <c r="IK206" s="13"/>
      <c r="IL206" s="13"/>
    </row>
    <row r="207" spans="1:246" s="14" customFormat="1" ht="21" customHeight="1" outlineLevel="1">
      <c r="A207" s="428" t="s">
        <v>783</v>
      </c>
      <c r="B207" s="369" t="s">
        <v>1122</v>
      </c>
      <c r="C207" s="345" t="s">
        <v>20</v>
      </c>
      <c r="D207" s="347">
        <v>1</v>
      </c>
      <c r="E207" s="370"/>
      <c r="F207" s="371"/>
      <c r="G207" s="372">
        <f>E207*F207</f>
        <v>0</v>
      </c>
      <c r="H207" s="372"/>
      <c r="I207" s="373"/>
      <c r="J207" s="359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/>
      <c r="IH207" s="13"/>
      <c r="II207" s="13"/>
      <c r="IJ207" s="13"/>
      <c r="IK207" s="13"/>
      <c r="IL207" s="13"/>
    </row>
    <row r="208" spans="1:246" s="14" customFormat="1" ht="21" customHeight="1" outlineLevel="1">
      <c r="A208" s="428" t="s">
        <v>785</v>
      </c>
      <c r="B208" s="369" t="s">
        <v>649</v>
      </c>
      <c r="C208" s="345" t="s">
        <v>20</v>
      </c>
      <c r="D208" s="347">
        <v>1</v>
      </c>
      <c r="E208" s="370"/>
      <c r="F208" s="371"/>
      <c r="G208" s="372">
        <f>E208*F208</f>
        <v>0</v>
      </c>
      <c r="H208" s="372"/>
      <c r="I208" s="373"/>
      <c r="J208" s="359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/>
      <c r="IH208" s="13"/>
      <c r="II208" s="13"/>
      <c r="IJ208" s="13"/>
      <c r="IK208" s="13"/>
      <c r="IL208" s="13"/>
    </row>
    <row r="209" spans="1:246" s="14" customFormat="1" ht="21" customHeight="1" outlineLevel="1">
      <c r="A209" s="428" t="s">
        <v>786</v>
      </c>
      <c r="B209" s="369" t="s">
        <v>653</v>
      </c>
      <c r="C209" s="345" t="s">
        <v>20</v>
      </c>
      <c r="D209" s="347">
        <v>1</v>
      </c>
      <c r="E209" s="370"/>
      <c r="F209" s="371"/>
      <c r="G209" s="372">
        <f>E209*F209</f>
        <v>0</v>
      </c>
      <c r="H209" s="372"/>
      <c r="I209" s="373"/>
      <c r="J209" s="359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/>
      <c r="IH209" s="13"/>
      <c r="II209" s="13"/>
      <c r="IJ209" s="13"/>
      <c r="IK209" s="13"/>
      <c r="IL209" s="13"/>
    </row>
    <row r="210" spans="1:246" ht="25.25" customHeight="1" outlineLevel="1">
      <c r="A210" s="428" t="s">
        <v>787</v>
      </c>
      <c r="B210" s="369" t="s">
        <v>97</v>
      </c>
      <c r="C210" s="345" t="s">
        <v>20</v>
      </c>
      <c r="D210" s="347">
        <v>1</v>
      </c>
      <c r="E210" s="370"/>
      <c r="F210" s="371"/>
      <c r="G210" s="372">
        <f>E210*F210</f>
        <v>0</v>
      </c>
      <c r="H210" s="399"/>
      <c r="I210" s="400"/>
      <c r="J210" s="18"/>
    </row>
    <row r="211" spans="1:246" s="14" customFormat="1" ht="21" customHeight="1">
      <c r="A211" s="426" t="s">
        <v>789</v>
      </c>
      <c r="B211" s="368" t="s">
        <v>781</v>
      </c>
      <c r="C211" s="318"/>
      <c r="D211" s="313"/>
      <c r="E211" s="313"/>
      <c r="F211" s="314"/>
      <c r="G211" s="315"/>
      <c r="H211" s="315">
        <f>SUM(G212:G219)</f>
        <v>0</v>
      </c>
      <c r="I211" s="316"/>
      <c r="J211" s="359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13"/>
      <c r="IG211" s="13"/>
      <c r="IH211" s="13"/>
      <c r="II211" s="13"/>
      <c r="IJ211" s="13"/>
      <c r="IK211" s="13"/>
      <c r="IL211" s="13"/>
    </row>
    <row r="212" spans="1:246" s="14" customFormat="1" ht="21" customHeight="1" outlineLevel="1">
      <c r="A212" s="428" t="s">
        <v>790</v>
      </c>
      <c r="B212" s="401" t="s">
        <v>647</v>
      </c>
      <c r="C212" s="345" t="s">
        <v>20</v>
      </c>
      <c r="D212" s="347">
        <v>1</v>
      </c>
      <c r="E212" s="370"/>
      <c r="F212" s="371"/>
      <c r="G212" s="372">
        <f t="shared" ref="G212:G219" si="12">E212*F212</f>
        <v>0</v>
      </c>
      <c r="H212" s="372"/>
      <c r="I212" s="373"/>
      <c r="J212" s="359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13"/>
      <c r="IG212" s="13"/>
      <c r="IH212" s="13"/>
      <c r="II212" s="13"/>
      <c r="IJ212" s="13"/>
      <c r="IK212" s="13"/>
      <c r="IL212" s="13"/>
    </row>
    <row r="213" spans="1:246" s="14" customFormat="1" ht="21" customHeight="1" outlineLevel="1">
      <c r="A213" s="428" t="s">
        <v>792</v>
      </c>
      <c r="B213" s="369" t="s">
        <v>648</v>
      </c>
      <c r="C213" s="345" t="s">
        <v>20</v>
      </c>
      <c r="D213" s="347">
        <v>1</v>
      </c>
      <c r="E213" s="370"/>
      <c r="F213" s="371"/>
      <c r="G213" s="372">
        <f t="shared" si="12"/>
        <v>0</v>
      </c>
      <c r="H213" s="372"/>
      <c r="I213" s="373"/>
      <c r="J213" s="359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  <c r="IG213" s="13"/>
      <c r="IH213" s="13"/>
      <c r="II213" s="13"/>
      <c r="IJ213" s="13"/>
      <c r="IK213" s="13"/>
      <c r="IL213" s="13"/>
    </row>
    <row r="214" spans="1:246" s="14" customFormat="1" ht="21" customHeight="1" outlineLevel="1">
      <c r="A214" s="428" t="s">
        <v>793</v>
      </c>
      <c r="B214" s="369" t="s">
        <v>676</v>
      </c>
      <c r="C214" s="345" t="s">
        <v>20</v>
      </c>
      <c r="D214" s="347">
        <v>1</v>
      </c>
      <c r="E214" s="370"/>
      <c r="F214" s="371"/>
      <c r="G214" s="372">
        <f t="shared" si="12"/>
        <v>0</v>
      </c>
      <c r="H214" s="372"/>
      <c r="I214" s="373"/>
      <c r="J214" s="359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/>
      <c r="IH214" s="13"/>
      <c r="II214" s="13"/>
      <c r="IJ214" s="13"/>
      <c r="IK214" s="13"/>
      <c r="IL214" s="13"/>
    </row>
    <row r="215" spans="1:246" s="14" customFormat="1" ht="21" customHeight="1" outlineLevel="1">
      <c r="A215" s="428" t="s">
        <v>794</v>
      </c>
      <c r="B215" s="422" t="s">
        <v>1524</v>
      </c>
      <c r="C215" s="345" t="s">
        <v>19</v>
      </c>
      <c r="D215" s="347">
        <v>8</v>
      </c>
      <c r="E215" s="370"/>
      <c r="F215" s="371"/>
      <c r="G215" s="372">
        <f t="shared" si="12"/>
        <v>0</v>
      </c>
      <c r="H215" s="372"/>
      <c r="I215" s="373"/>
      <c r="J215" s="359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/>
      <c r="IH215" s="13"/>
      <c r="II215" s="13"/>
      <c r="IJ215" s="13"/>
      <c r="IK215" s="13"/>
      <c r="IL215" s="13"/>
    </row>
    <row r="216" spans="1:246" s="14" customFormat="1" ht="21" customHeight="1" outlineLevel="1">
      <c r="A216" s="428" t="s">
        <v>1900</v>
      </c>
      <c r="B216" s="369" t="s">
        <v>655</v>
      </c>
      <c r="C216" s="345" t="s">
        <v>20</v>
      </c>
      <c r="D216" s="347">
        <v>1</v>
      </c>
      <c r="E216" s="370"/>
      <c r="F216" s="371"/>
      <c r="G216" s="372">
        <f t="shared" si="12"/>
        <v>0</v>
      </c>
      <c r="H216" s="372"/>
      <c r="I216" s="373"/>
      <c r="J216" s="359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  <c r="IA216" s="13"/>
      <c r="IB216" s="13"/>
      <c r="IC216" s="13"/>
      <c r="ID216" s="13"/>
      <c r="IE216" s="13"/>
      <c r="IF216" s="13"/>
      <c r="IG216" s="13"/>
      <c r="IH216" s="13"/>
      <c r="II216" s="13"/>
      <c r="IJ216" s="13"/>
      <c r="IK216" s="13"/>
      <c r="IL216" s="13"/>
    </row>
    <row r="217" spans="1:246" s="14" customFormat="1" ht="21" customHeight="1" outlineLevel="1">
      <c r="A217" s="428" t="s">
        <v>1901</v>
      </c>
      <c r="B217" s="369" t="s">
        <v>652</v>
      </c>
      <c r="C217" s="345" t="s">
        <v>20</v>
      </c>
      <c r="D217" s="347">
        <v>1</v>
      </c>
      <c r="E217" s="370"/>
      <c r="F217" s="371"/>
      <c r="G217" s="372">
        <f t="shared" si="12"/>
        <v>0</v>
      </c>
      <c r="H217" s="372"/>
      <c r="I217" s="373"/>
      <c r="J217" s="359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/>
      <c r="IH217" s="13"/>
      <c r="II217" s="13"/>
      <c r="IJ217" s="13"/>
      <c r="IK217" s="13"/>
      <c r="IL217" s="13"/>
    </row>
    <row r="218" spans="1:246" s="14" customFormat="1" ht="21" customHeight="1" outlineLevel="1">
      <c r="A218" s="428" t="s">
        <v>1902</v>
      </c>
      <c r="B218" s="369" t="s">
        <v>653</v>
      </c>
      <c r="C218" s="345" t="s">
        <v>20</v>
      </c>
      <c r="D218" s="347">
        <v>1</v>
      </c>
      <c r="E218" s="370"/>
      <c r="F218" s="371"/>
      <c r="G218" s="372">
        <f t="shared" si="12"/>
        <v>0</v>
      </c>
      <c r="H218" s="372"/>
      <c r="I218" s="373"/>
      <c r="J218" s="359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  <c r="IA218" s="13"/>
      <c r="IB218" s="13"/>
      <c r="IC218" s="13"/>
      <c r="ID218" s="13"/>
      <c r="IE218" s="13"/>
      <c r="IF218" s="13"/>
      <c r="IG218" s="13"/>
      <c r="IH218" s="13"/>
      <c r="II218" s="13"/>
      <c r="IJ218" s="13"/>
      <c r="IK218" s="13"/>
      <c r="IL218" s="13"/>
    </row>
    <row r="219" spans="1:246" ht="25.25" customHeight="1" outlineLevel="1">
      <c r="A219" s="428" t="s">
        <v>1903</v>
      </c>
      <c r="B219" s="369" t="s">
        <v>97</v>
      </c>
      <c r="C219" s="345" t="s">
        <v>20</v>
      </c>
      <c r="D219" s="347">
        <v>1</v>
      </c>
      <c r="E219" s="370"/>
      <c r="F219" s="371"/>
      <c r="G219" s="372">
        <f t="shared" si="12"/>
        <v>0</v>
      </c>
      <c r="H219" s="372"/>
      <c r="I219" s="398"/>
      <c r="J219" s="18"/>
    </row>
    <row r="220" spans="1:246" s="14" customFormat="1" ht="32.5" customHeight="1">
      <c r="A220" s="426" t="s">
        <v>795</v>
      </c>
      <c r="B220" s="368" t="s">
        <v>791</v>
      </c>
      <c r="C220" s="318"/>
      <c r="D220" s="313"/>
      <c r="E220" s="313"/>
      <c r="F220" s="314"/>
      <c r="G220" s="315"/>
      <c r="H220" s="315">
        <f>SUM(G221:G224)</f>
        <v>0</v>
      </c>
      <c r="I220" s="316"/>
      <c r="J220" s="359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  <c r="IA220" s="13"/>
      <c r="IB220" s="13"/>
      <c r="IC220" s="13"/>
      <c r="ID220" s="13"/>
      <c r="IE220" s="13"/>
      <c r="IF220" s="13"/>
      <c r="IG220" s="13"/>
      <c r="IH220" s="13"/>
      <c r="II220" s="13"/>
      <c r="IJ220" s="13"/>
      <c r="IK220" s="13"/>
      <c r="IL220" s="13"/>
    </row>
    <row r="221" spans="1:246" s="14" customFormat="1" ht="21" customHeight="1" outlineLevel="1">
      <c r="A221" s="428" t="s">
        <v>796</v>
      </c>
      <c r="B221" s="422" t="s">
        <v>1525</v>
      </c>
      <c r="C221" s="345" t="s">
        <v>20</v>
      </c>
      <c r="D221" s="347">
        <v>1</v>
      </c>
      <c r="E221" s="370"/>
      <c r="F221" s="371"/>
      <c r="G221" s="372">
        <f>E221*F221</f>
        <v>0</v>
      </c>
      <c r="H221" s="372"/>
      <c r="I221" s="373"/>
      <c r="J221" s="359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/>
      <c r="HM221" s="13"/>
      <c r="HN221" s="13"/>
      <c r="HO221" s="13"/>
      <c r="HP221" s="13"/>
      <c r="HQ221" s="13"/>
      <c r="HR221" s="13"/>
      <c r="HS221" s="13"/>
      <c r="HT221" s="13"/>
      <c r="HU221" s="13"/>
      <c r="HV221" s="13"/>
      <c r="HW221" s="13"/>
      <c r="HX221" s="13"/>
      <c r="HY221" s="13"/>
      <c r="HZ221" s="13"/>
      <c r="IA221" s="13"/>
      <c r="IB221" s="13"/>
      <c r="IC221" s="13"/>
      <c r="ID221" s="13"/>
      <c r="IE221" s="13"/>
      <c r="IF221" s="13"/>
      <c r="IG221" s="13"/>
      <c r="IH221" s="13"/>
      <c r="II221" s="13"/>
      <c r="IJ221" s="13"/>
      <c r="IK221" s="13"/>
      <c r="IL221" s="13"/>
    </row>
    <row r="222" spans="1:246" s="14" customFormat="1" ht="21" customHeight="1" outlineLevel="1">
      <c r="A222" s="428" t="s">
        <v>800</v>
      </c>
      <c r="B222" s="422" t="s">
        <v>1526</v>
      </c>
      <c r="C222" s="345" t="s">
        <v>20</v>
      </c>
      <c r="D222" s="347">
        <v>1</v>
      </c>
      <c r="E222" s="370"/>
      <c r="F222" s="371"/>
      <c r="G222" s="372">
        <f>E222*F222</f>
        <v>0</v>
      </c>
      <c r="H222" s="372"/>
      <c r="I222" s="373"/>
      <c r="J222" s="359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  <c r="IA222" s="13"/>
      <c r="IB222" s="13"/>
      <c r="IC222" s="13"/>
      <c r="ID222" s="13"/>
      <c r="IE222" s="13"/>
      <c r="IF222" s="13"/>
      <c r="IG222" s="13"/>
      <c r="IH222" s="13"/>
      <c r="II222" s="13"/>
      <c r="IJ222" s="13"/>
      <c r="IK222" s="13"/>
      <c r="IL222" s="13"/>
    </row>
    <row r="223" spans="1:246" s="14" customFormat="1" ht="21" customHeight="1" outlineLevel="1">
      <c r="A223" s="428" t="s">
        <v>801</v>
      </c>
      <c r="B223" s="369" t="s">
        <v>653</v>
      </c>
      <c r="C223" s="345" t="s">
        <v>20</v>
      </c>
      <c r="D223" s="347">
        <v>1</v>
      </c>
      <c r="E223" s="370"/>
      <c r="F223" s="371"/>
      <c r="G223" s="372">
        <f>E223*F223</f>
        <v>0</v>
      </c>
      <c r="H223" s="372"/>
      <c r="I223" s="373"/>
      <c r="J223" s="359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/>
      <c r="HM223" s="13"/>
      <c r="HN223" s="13"/>
      <c r="HO223" s="13"/>
      <c r="HP223" s="13"/>
      <c r="HQ223" s="13"/>
      <c r="HR223" s="13"/>
      <c r="HS223" s="13"/>
      <c r="HT223" s="13"/>
      <c r="HU223" s="13"/>
      <c r="HV223" s="13"/>
      <c r="HW223" s="13"/>
      <c r="HX223" s="13"/>
      <c r="HY223" s="13"/>
      <c r="HZ223" s="13"/>
      <c r="IA223" s="13"/>
      <c r="IB223" s="13"/>
      <c r="IC223" s="13"/>
      <c r="ID223" s="13"/>
      <c r="IE223" s="13"/>
      <c r="IF223" s="13"/>
      <c r="IG223" s="13"/>
      <c r="IH223" s="13"/>
      <c r="II223" s="13"/>
      <c r="IJ223" s="13"/>
      <c r="IK223" s="13"/>
      <c r="IL223" s="13"/>
    </row>
    <row r="224" spans="1:246" ht="25.25" customHeight="1" outlineLevel="1">
      <c r="A224" s="428" t="s">
        <v>802</v>
      </c>
      <c r="B224" s="369" t="s">
        <v>97</v>
      </c>
      <c r="C224" s="345" t="s">
        <v>20</v>
      </c>
      <c r="D224" s="347">
        <v>1</v>
      </c>
      <c r="E224" s="370"/>
      <c r="F224" s="371"/>
      <c r="G224" s="372">
        <f>E224*F224</f>
        <v>0</v>
      </c>
      <c r="H224" s="372"/>
      <c r="I224" s="398"/>
      <c r="J224" s="18"/>
    </row>
    <row r="225" spans="1:246" s="14" customFormat="1" ht="21" customHeight="1">
      <c r="A225" s="426" t="s">
        <v>820</v>
      </c>
      <c r="B225" s="368" t="s">
        <v>797</v>
      </c>
      <c r="C225" s="318"/>
      <c r="D225" s="313"/>
      <c r="E225" s="313"/>
      <c r="F225" s="314"/>
      <c r="G225" s="315"/>
      <c r="H225" s="315">
        <f>SUM(G226:G246)</f>
        <v>0</v>
      </c>
      <c r="I225" s="316"/>
      <c r="J225" s="359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/>
      <c r="IH225" s="13"/>
      <c r="II225" s="13"/>
      <c r="IJ225" s="13"/>
      <c r="IK225" s="13"/>
      <c r="IL225" s="13"/>
    </row>
    <row r="226" spans="1:246" s="14" customFormat="1" ht="21" customHeight="1" outlineLevel="1">
      <c r="A226" s="428" t="s">
        <v>821</v>
      </c>
      <c r="B226" s="369" t="s">
        <v>798</v>
      </c>
      <c r="C226" s="345" t="s">
        <v>1</v>
      </c>
      <c r="D226" s="347">
        <v>9650</v>
      </c>
      <c r="E226" s="370"/>
      <c r="F226" s="371"/>
      <c r="G226" s="372">
        <f t="shared" ref="G226:G246" si="13">E226*F226</f>
        <v>0</v>
      </c>
      <c r="H226" s="372"/>
      <c r="I226" s="373"/>
      <c r="J226" s="359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  <c r="HP226" s="13"/>
      <c r="HQ226" s="13"/>
      <c r="HR226" s="13"/>
      <c r="HS226" s="13"/>
      <c r="HT226" s="13"/>
      <c r="HU226" s="13"/>
      <c r="HV226" s="13"/>
      <c r="HW226" s="13"/>
      <c r="HX226" s="13"/>
      <c r="HY226" s="13"/>
      <c r="HZ226" s="13"/>
      <c r="IA226" s="13"/>
      <c r="IB226" s="13"/>
      <c r="IC226" s="13"/>
      <c r="ID226" s="13"/>
      <c r="IE226" s="13"/>
      <c r="IF226" s="13"/>
      <c r="IG226" s="13"/>
      <c r="IH226" s="13"/>
      <c r="II226" s="13"/>
      <c r="IJ226" s="13"/>
      <c r="IK226" s="13"/>
      <c r="IL226" s="13"/>
    </row>
    <row r="227" spans="1:246" s="14" customFormat="1" ht="21" customHeight="1" outlineLevel="1">
      <c r="A227" s="428" t="s">
        <v>822</v>
      </c>
      <c r="B227" s="369" t="s">
        <v>799</v>
      </c>
      <c r="C227" s="345" t="s">
        <v>1</v>
      </c>
      <c r="D227" s="347">
        <v>7050</v>
      </c>
      <c r="E227" s="370"/>
      <c r="F227" s="371"/>
      <c r="G227" s="372">
        <f t="shared" si="13"/>
        <v>0</v>
      </c>
      <c r="H227" s="372"/>
      <c r="I227" s="373"/>
      <c r="J227" s="359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  <c r="HP227" s="13"/>
      <c r="HQ227" s="13"/>
      <c r="HR227" s="13"/>
      <c r="HS227" s="13"/>
      <c r="HT227" s="13"/>
      <c r="HU227" s="13"/>
      <c r="HV227" s="13"/>
      <c r="HW227" s="13"/>
      <c r="HX227" s="13"/>
      <c r="HY227" s="13"/>
      <c r="HZ227" s="13"/>
      <c r="IA227" s="13"/>
      <c r="IB227" s="13"/>
      <c r="IC227" s="13"/>
      <c r="ID227" s="13"/>
      <c r="IE227" s="13"/>
      <c r="IF227" s="13"/>
      <c r="IG227" s="13"/>
      <c r="IH227" s="13"/>
      <c r="II227" s="13"/>
      <c r="IJ227" s="13"/>
      <c r="IK227" s="13"/>
      <c r="IL227" s="13"/>
    </row>
    <row r="228" spans="1:246" s="14" customFormat="1" ht="21" customHeight="1" outlineLevel="1">
      <c r="A228" s="428" t="s">
        <v>823</v>
      </c>
      <c r="B228" s="369" t="s">
        <v>803</v>
      </c>
      <c r="C228" s="345" t="s">
        <v>1</v>
      </c>
      <c r="D228" s="347">
        <v>62.5</v>
      </c>
      <c r="E228" s="370"/>
      <c r="F228" s="371"/>
      <c r="G228" s="372">
        <f t="shared" si="13"/>
        <v>0</v>
      </c>
      <c r="H228" s="372"/>
      <c r="I228" s="373"/>
      <c r="J228" s="359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  <c r="HP228" s="13"/>
      <c r="HQ228" s="13"/>
      <c r="HR228" s="13"/>
      <c r="HS228" s="13"/>
      <c r="HT228" s="13"/>
      <c r="HU228" s="13"/>
      <c r="HV228" s="13"/>
      <c r="HW228" s="13"/>
      <c r="HX228" s="13"/>
      <c r="HY228" s="13"/>
      <c r="HZ228" s="13"/>
      <c r="IA228" s="13"/>
      <c r="IB228" s="13"/>
      <c r="IC228" s="13"/>
      <c r="ID228" s="13"/>
      <c r="IE228" s="13"/>
      <c r="IF228" s="13"/>
      <c r="IG228" s="13"/>
      <c r="IH228" s="13"/>
      <c r="II228" s="13"/>
      <c r="IJ228" s="13"/>
      <c r="IK228" s="13"/>
      <c r="IL228" s="13"/>
    </row>
    <row r="229" spans="1:246" s="14" customFormat="1" ht="21" customHeight="1" outlineLevel="1">
      <c r="A229" s="428" t="s">
        <v>824</v>
      </c>
      <c r="B229" s="369" t="s">
        <v>804</v>
      </c>
      <c r="C229" s="345" t="s">
        <v>1</v>
      </c>
      <c r="D229" s="347">
        <v>14215</v>
      </c>
      <c r="E229" s="370"/>
      <c r="F229" s="371"/>
      <c r="G229" s="372">
        <f t="shared" si="13"/>
        <v>0</v>
      </c>
      <c r="H229" s="372"/>
      <c r="I229" s="373"/>
      <c r="J229" s="359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  <c r="IA229" s="13"/>
      <c r="IB229" s="13"/>
      <c r="IC229" s="13"/>
      <c r="ID229" s="13"/>
      <c r="IE229" s="13"/>
      <c r="IF229" s="13"/>
      <c r="IG229" s="13"/>
      <c r="IH229" s="13"/>
      <c r="II229" s="13"/>
      <c r="IJ229" s="13"/>
      <c r="IK229" s="13"/>
      <c r="IL229" s="13"/>
    </row>
    <row r="230" spans="1:246" s="14" customFormat="1" ht="21" customHeight="1" outlineLevel="1">
      <c r="A230" s="428" t="s">
        <v>825</v>
      </c>
      <c r="B230" s="369" t="s">
        <v>805</v>
      </c>
      <c r="C230" s="345" t="s">
        <v>19</v>
      </c>
      <c r="D230" s="347">
        <v>107</v>
      </c>
      <c r="E230" s="370"/>
      <c r="F230" s="371"/>
      <c r="G230" s="372">
        <f t="shared" si="13"/>
        <v>0</v>
      </c>
      <c r="H230" s="372"/>
      <c r="I230" s="373"/>
      <c r="J230" s="359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3"/>
      <c r="IL230" s="13"/>
    </row>
    <row r="231" spans="1:246" s="14" customFormat="1" ht="21" customHeight="1" outlineLevel="1">
      <c r="A231" s="428" t="s">
        <v>826</v>
      </c>
      <c r="B231" s="369" t="s">
        <v>806</v>
      </c>
      <c r="C231" s="345" t="s">
        <v>19</v>
      </c>
      <c r="D231" s="347">
        <v>12</v>
      </c>
      <c r="E231" s="370"/>
      <c r="F231" s="371"/>
      <c r="G231" s="372">
        <f t="shared" si="13"/>
        <v>0</v>
      </c>
      <c r="H231" s="372"/>
      <c r="I231" s="373"/>
      <c r="J231" s="359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  <c r="IA231" s="13"/>
      <c r="IB231" s="13"/>
      <c r="IC231" s="13"/>
      <c r="ID231" s="13"/>
      <c r="IE231" s="13"/>
      <c r="IF231" s="13"/>
      <c r="IG231" s="13"/>
      <c r="IH231" s="13"/>
      <c r="II231" s="13"/>
      <c r="IJ231" s="13"/>
      <c r="IK231" s="13"/>
      <c r="IL231" s="13"/>
    </row>
    <row r="232" spans="1:246" s="14" customFormat="1" ht="21" customHeight="1" outlineLevel="1">
      <c r="A232" s="428" t="s">
        <v>828</v>
      </c>
      <c r="B232" s="369" t="s">
        <v>807</v>
      </c>
      <c r="C232" s="345" t="s">
        <v>19</v>
      </c>
      <c r="D232" s="347">
        <v>71</v>
      </c>
      <c r="E232" s="370"/>
      <c r="F232" s="371"/>
      <c r="G232" s="372">
        <f t="shared" si="13"/>
        <v>0</v>
      </c>
      <c r="H232" s="372"/>
      <c r="I232" s="373"/>
      <c r="J232" s="359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/>
      <c r="IH232" s="13"/>
      <c r="II232" s="13"/>
      <c r="IJ232" s="13"/>
      <c r="IK232" s="13"/>
      <c r="IL232" s="13"/>
    </row>
    <row r="233" spans="1:246" s="14" customFormat="1" ht="21" customHeight="1" outlineLevel="1">
      <c r="A233" s="428" t="s">
        <v>829</v>
      </c>
      <c r="B233" s="369" t="s">
        <v>808</v>
      </c>
      <c r="C233" s="345" t="s">
        <v>19</v>
      </c>
      <c r="D233" s="347">
        <v>11</v>
      </c>
      <c r="E233" s="370"/>
      <c r="F233" s="371"/>
      <c r="G233" s="372">
        <f t="shared" si="13"/>
        <v>0</v>
      </c>
      <c r="H233" s="372"/>
      <c r="I233" s="373"/>
      <c r="J233" s="359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  <c r="IA233" s="13"/>
      <c r="IB233" s="13"/>
      <c r="IC233" s="13"/>
      <c r="ID233" s="13"/>
      <c r="IE233" s="13"/>
      <c r="IF233" s="13"/>
      <c r="IG233" s="13"/>
      <c r="IH233" s="13"/>
      <c r="II233" s="13"/>
      <c r="IJ233" s="13"/>
      <c r="IK233" s="13"/>
      <c r="IL233" s="13"/>
    </row>
    <row r="234" spans="1:246" s="14" customFormat="1" ht="21" customHeight="1" outlineLevel="1">
      <c r="A234" s="428" t="s">
        <v>830</v>
      </c>
      <c r="B234" s="369" t="s">
        <v>809</v>
      </c>
      <c r="C234" s="345" t="s">
        <v>19</v>
      </c>
      <c r="D234" s="347">
        <v>30</v>
      </c>
      <c r="E234" s="370"/>
      <c r="F234" s="371"/>
      <c r="G234" s="372">
        <f t="shared" si="13"/>
        <v>0</v>
      </c>
      <c r="H234" s="372"/>
      <c r="I234" s="373"/>
      <c r="J234" s="359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  <c r="IA234" s="13"/>
      <c r="IB234" s="13"/>
      <c r="IC234" s="13"/>
      <c r="ID234" s="13"/>
      <c r="IE234" s="13"/>
      <c r="IF234" s="13"/>
      <c r="IG234" s="13"/>
      <c r="IH234" s="13"/>
      <c r="II234" s="13"/>
      <c r="IJ234" s="13"/>
      <c r="IK234" s="13"/>
      <c r="IL234" s="13"/>
    </row>
    <row r="235" spans="1:246" s="14" customFormat="1" ht="21" customHeight="1" outlineLevel="1">
      <c r="A235" s="428" t="s">
        <v>831</v>
      </c>
      <c r="B235" s="369" t="s">
        <v>810</v>
      </c>
      <c r="C235" s="345" t="s">
        <v>20</v>
      </c>
      <c r="D235" s="347">
        <v>1</v>
      </c>
      <c r="E235" s="370"/>
      <c r="F235" s="371"/>
      <c r="G235" s="372">
        <f t="shared" si="13"/>
        <v>0</v>
      </c>
      <c r="H235" s="372"/>
      <c r="I235" s="373"/>
      <c r="J235" s="359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  <c r="IL235" s="13"/>
    </row>
    <row r="236" spans="1:246" s="14" customFormat="1" ht="21" customHeight="1" outlineLevel="1">
      <c r="A236" s="428" t="s">
        <v>832</v>
      </c>
      <c r="B236" s="369" t="s">
        <v>811</v>
      </c>
      <c r="C236" s="345" t="s">
        <v>19</v>
      </c>
      <c r="D236" s="347">
        <v>36</v>
      </c>
      <c r="E236" s="370"/>
      <c r="F236" s="371"/>
      <c r="G236" s="372">
        <f t="shared" si="13"/>
        <v>0</v>
      </c>
      <c r="H236" s="372"/>
      <c r="I236" s="373"/>
      <c r="J236" s="359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/>
      <c r="HM236" s="13"/>
      <c r="HN236" s="13"/>
      <c r="HO236" s="13"/>
      <c r="HP236" s="13"/>
      <c r="HQ236" s="13"/>
      <c r="HR236" s="13"/>
      <c r="HS236" s="13"/>
      <c r="HT236" s="13"/>
      <c r="HU236" s="13"/>
      <c r="HV236" s="13"/>
      <c r="HW236" s="13"/>
      <c r="HX236" s="13"/>
      <c r="HY236" s="13"/>
      <c r="HZ236" s="13"/>
      <c r="IA236" s="13"/>
      <c r="IB236" s="13"/>
      <c r="IC236" s="13"/>
      <c r="ID236" s="13"/>
      <c r="IE236" s="13"/>
      <c r="IF236" s="13"/>
      <c r="IG236" s="13"/>
      <c r="IH236" s="13"/>
      <c r="II236" s="13"/>
      <c r="IJ236" s="13"/>
      <c r="IK236" s="13"/>
      <c r="IL236" s="13"/>
    </row>
    <row r="237" spans="1:246" s="14" customFormat="1" ht="21" customHeight="1" outlineLevel="1">
      <c r="A237" s="428" t="s">
        <v>1904</v>
      </c>
      <c r="B237" s="369" t="s">
        <v>812</v>
      </c>
      <c r="C237" s="345" t="s">
        <v>19</v>
      </c>
      <c r="D237" s="347">
        <v>4</v>
      </c>
      <c r="E237" s="370"/>
      <c r="F237" s="371"/>
      <c r="G237" s="372">
        <f t="shared" si="13"/>
        <v>0</v>
      </c>
      <c r="H237" s="372"/>
      <c r="I237" s="373"/>
      <c r="J237" s="359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  <c r="IE237" s="13"/>
      <c r="IF237" s="13"/>
      <c r="IG237" s="13"/>
      <c r="IH237" s="13"/>
      <c r="II237" s="13"/>
      <c r="IJ237" s="13"/>
      <c r="IK237" s="13"/>
      <c r="IL237" s="13"/>
    </row>
    <row r="238" spans="1:246" s="14" customFormat="1" ht="21" customHeight="1" outlineLevel="1">
      <c r="A238" s="428" t="s">
        <v>1905</v>
      </c>
      <c r="B238" s="369" t="s">
        <v>813</v>
      </c>
      <c r="C238" s="345" t="s">
        <v>19</v>
      </c>
      <c r="D238" s="347">
        <v>140</v>
      </c>
      <c r="E238" s="370"/>
      <c r="F238" s="371"/>
      <c r="G238" s="372">
        <f t="shared" si="13"/>
        <v>0</v>
      </c>
      <c r="H238" s="372"/>
      <c r="I238" s="373"/>
      <c r="J238" s="359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  <c r="IE238" s="13"/>
      <c r="IF238" s="13"/>
      <c r="IG238" s="13"/>
      <c r="IH238" s="13"/>
      <c r="II238" s="13"/>
      <c r="IJ238" s="13"/>
      <c r="IK238" s="13"/>
      <c r="IL238" s="13"/>
    </row>
    <row r="239" spans="1:246" s="14" customFormat="1" ht="21" customHeight="1" outlineLevel="1">
      <c r="A239" s="428" t="s">
        <v>1906</v>
      </c>
      <c r="B239" s="369" t="s">
        <v>814</v>
      </c>
      <c r="C239" s="345" t="s">
        <v>19</v>
      </c>
      <c r="D239" s="347">
        <v>115</v>
      </c>
      <c r="E239" s="370"/>
      <c r="F239" s="371"/>
      <c r="G239" s="372">
        <f t="shared" si="13"/>
        <v>0</v>
      </c>
      <c r="H239" s="372"/>
      <c r="I239" s="373"/>
      <c r="J239" s="359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  <c r="IA239" s="13"/>
      <c r="IB239" s="13"/>
      <c r="IC239" s="13"/>
      <c r="ID239" s="13"/>
      <c r="IE239" s="13"/>
      <c r="IF239" s="13"/>
      <c r="IG239" s="13"/>
      <c r="IH239" s="13"/>
      <c r="II239" s="13"/>
      <c r="IJ239" s="13"/>
      <c r="IK239" s="13"/>
      <c r="IL239" s="13"/>
    </row>
    <row r="240" spans="1:246" s="14" customFormat="1" ht="21" customHeight="1" outlineLevel="1">
      <c r="A240" s="428" t="s">
        <v>1907</v>
      </c>
      <c r="B240" s="369" t="s">
        <v>815</v>
      </c>
      <c r="C240" s="345" t="s">
        <v>20</v>
      </c>
      <c r="D240" s="347">
        <v>1</v>
      </c>
      <c r="E240" s="370"/>
      <c r="F240" s="371"/>
      <c r="G240" s="372">
        <f t="shared" si="13"/>
        <v>0</v>
      </c>
      <c r="H240" s="372"/>
      <c r="I240" s="373"/>
      <c r="J240" s="359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/>
      <c r="HM240" s="13"/>
      <c r="HN240" s="13"/>
      <c r="HO240" s="13"/>
      <c r="HP240" s="13"/>
      <c r="HQ240" s="13"/>
      <c r="HR240" s="13"/>
      <c r="HS240" s="13"/>
      <c r="HT240" s="13"/>
      <c r="HU240" s="13"/>
      <c r="HV240" s="13"/>
      <c r="HW240" s="13"/>
      <c r="HX240" s="13"/>
      <c r="HY240" s="13"/>
      <c r="HZ240" s="13"/>
      <c r="IA240" s="13"/>
      <c r="IB240" s="13"/>
      <c r="IC240" s="13"/>
      <c r="ID240" s="13"/>
      <c r="IE240" s="13"/>
      <c r="IF240" s="13"/>
      <c r="IG240" s="13"/>
      <c r="IH240" s="13"/>
      <c r="II240" s="13"/>
      <c r="IJ240" s="13"/>
      <c r="IK240" s="13"/>
      <c r="IL240" s="13"/>
    </row>
    <row r="241" spans="1:246" s="14" customFormat="1" ht="21" customHeight="1" outlineLevel="1">
      <c r="A241" s="428" t="s">
        <v>1908</v>
      </c>
      <c r="B241" s="369" t="s">
        <v>816</v>
      </c>
      <c r="C241" s="345" t="s">
        <v>20</v>
      </c>
      <c r="D241" s="347">
        <v>1</v>
      </c>
      <c r="E241" s="370"/>
      <c r="F241" s="371"/>
      <c r="G241" s="372">
        <f t="shared" si="13"/>
        <v>0</v>
      </c>
      <c r="H241" s="372"/>
      <c r="I241" s="373"/>
      <c r="J241" s="359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  <c r="IA241" s="13"/>
      <c r="IB241" s="13"/>
      <c r="IC241" s="13"/>
      <c r="ID241" s="13"/>
      <c r="IE241" s="13"/>
      <c r="IF241" s="13"/>
      <c r="IG241" s="13"/>
      <c r="IH241" s="13"/>
      <c r="II241" s="13"/>
      <c r="IJ241" s="13"/>
      <c r="IK241" s="13"/>
      <c r="IL241" s="13"/>
    </row>
    <row r="242" spans="1:246" s="14" customFormat="1" ht="21" customHeight="1" outlineLevel="1">
      <c r="A242" s="428" t="s">
        <v>1909</v>
      </c>
      <c r="B242" s="369" t="s">
        <v>817</v>
      </c>
      <c r="C242" s="345" t="s">
        <v>20</v>
      </c>
      <c r="D242" s="347">
        <v>1</v>
      </c>
      <c r="E242" s="370"/>
      <c r="F242" s="371"/>
      <c r="G242" s="372">
        <f t="shared" si="13"/>
        <v>0</v>
      </c>
      <c r="H242" s="372"/>
      <c r="I242" s="373"/>
      <c r="J242" s="359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/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  <c r="HF242" s="13"/>
      <c r="HG242" s="13"/>
      <c r="HH242" s="13"/>
      <c r="HI242" s="13"/>
      <c r="HJ242" s="13"/>
      <c r="HK242" s="13"/>
      <c r="HL242" s="13"/>
      <c r="HM242" s="13"/>
      <c r="HN242" s="13"/>
      <c r="HO242" s="13"/>
      <c r="HP242" s="13"/>
      <c r="HQ242" s="13"/>
      <c r="HR242" s="13"/>
      <c r="HS242" s="13"/>
      <c r="HT242" s="13"/>
      <c r="HU242" s="13"/>
      <c r="HV242" s="13"/>
      <c r="HW242" s="13"/>
      <c r="HX242" s="13"/>
      <c r="HY242" s="13"/>
      <c r="HZ242" s="13"/>
      <c r="IA242" s="13"/>
      <c r="IB242" s="13"/>
      <c r="IC242" s="13"/>
      <c r="ID242" s="13"/>
      <c r="IE242" s="13"/>
      <c r="IF242" s="13"/>
      <c r="IG242" s="13"/>
      <c r="IH242" s="13"/>
      <c r="II242" s="13"/>
      <c r="IJ242" s="13"/>
      <c r="IK242" s="13"/>
      <c r="IL242" s="13"/>
    </row>
    <row r="243" spans="1:246" s="14" customFormat="1" ht="21" customHeight="1" outlineLevel="1">
      <c r="A243" s="428" t="s">
        <v>1910</v>
      </c>
      <c r="B243" s="369" t="s">
        <v>818</v>
      </c>
      <c r="C243" s="345" t="s">
        <v>19</v>
      </c>
      <c r="D243" s="347">
        <v>17</v>
      </c>
      <c r="E243" s="370"/>
      <c r="F243" s="371"/>
      <c r="G243" s="372">
        <f t="shared" si="13"/>
        <v>0</v>
      </c>
      <c r="H243" s="372"/>
      <c r="I243" s="373"/>
      <c r="J243" s="359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/>
      <c r="HM243" s="13"/>
      <c r="HN243" s="13"/>
      <c r="HO243" s="13"/>
      <c r="HP243" s="13"/>
      <c r="HQ243" s="13"/>
      <c r="HR243" s="13"/>
      <c r="HS243" s="13"/>
      <c r="HT243" s="13"/>
      <c r="HU243" s="13"/>
      <c r="HV243" s="13"/>
      <c r="HW243" s="13"/>
      <c r="HX243" s="13"/>
      <c r="HY243" s="13"/>
      <c r="HZ243" s="13"/>
      <c r="IA243" s="13"/>
      <c r="IB243" s="13"/>
      <c r="IC243" s="13"/>
      <c r="ID243" s="13"/>
      <c r="IE243" s="13"/>
      <c r="IF243" s="13"/>
      <c r="IG243" s="13"/>
      <c r="IH243" s="13"/>
      <c r="II243" s="13"/>
      <c r="IJ243" s="13"/>
      <c r="IK243" s="13"/>
      <c r="IL243" s="13"/>
    </row>
    <row r="244" spans="1:246" s="14" customFormat="1" ht="21" customHeight="1" outlineLevel="1">
      <c r="A244" s="428" t="s">
        <v>1911</v>
      </c>
      <c r="B244" s="369" t="s">
        <v>648</v>
      </c>
      <c r="C244" s="345" t="s">
        <v>20</v>
      </c>
      <c r="D244" s="347">
        <v>1</v>
      </c>
      <c r="E244" s="370"/>
      <c r="F244" s="371"/>
      <c r="G244" s="372">
        <f t="shared" si="13"/>
        <v>0</v>
      </c>
      <c r="H244" s="372"/>
      <c r="I244" s="373"/>
      <c r="J244" s="359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/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  <c r="HF244" s="13"/>
      <c r="HG244" s="13"/>
      <c r="HH244" s="13"/>
      <c r="HI244" s="13"/>
      <c r="HJ244" s="13"/>
      <c r="HK244" s="13"/>
      <c r="HL244" s="13"/>
      <c r="HM244" s="13"/>
      <c r="HN244" s="13"/>
      <c r="HO244" s="13"/>
      <c r="HP244" s="13"/>
      <c r="HQ244" s="13"/>
      <c r="HR244" s="13"/>
      <c r="HS244" s="13"/>
      <c r="HT244" s="13"/>
      <c r="HU244" s="13"/>
      <c r="HV244" s="13"/>
      <c r="HW244" s="13"/>
      <c r="HX244" s="13"/>
      <c r="HY244" s="13"/>
      <c r="HZ244" s="13"/>
      <c r="IA244" s="13"/>
      <c r="IB244" s="13"/>
      <c r="IC244" s="13"/>
      <c r="ID244" s="13"/>
      <c r="IE244" s="13"/>
      <c r="IF244" s="13"/>
      <c r="IG244" s="13"/>
      <c r="IH244" s="13"/>
      <c r="II244" s="13"/>
      <c r="IJ244" s="13"/>
      <c r="IK244" s="13"/>
      <c r="IL244" s="13"/>
    </row>
    <row r="245" spans="1:246" s="14" customFormat="1" ht="21" customHeight="1" outlineLevel="1">
      <c r="A245" s="428" t="s">
        <v>1912</v>
      </c>
      <c r="B245" s="369" t="s">
        <v>653</v>
      </c>
      <c r="C245" s="345" t="s">
        <v>20</v>
      </c>
      <c r="D245" s="347">
        <v>1</v>
      </c>
      <c r="E245" s="370"/>
      <c r="F245" s="371"/>
      <c r="G245" s="372">
        <f t="shared" si="13"/>
        <v>0</v>
      </c>
      <c r="H245" s="372"/>
      <c r="I245" s="373"/>
      <c r="J245" s="359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  <c r="GJ245" s="13"/>
      <c r="GK245" s="13"/>
      <c r="GL245" s="13"/>
      <c r="GM245" s="13"/>
      <c r="GN245" s="13"/>
      <c r="GO245" s="13"/>
      <c r="GP245" s="13"/>
      <c r="GQ245" s="13"/>
      <c r="GR245" s="13"/>
      <c r="GS245" s="13"/>
      <c r="GT245" s="13"/>
      <c r="GU245" s="13"/>
      <c r="GV245" s="13"/>
      <c r="GW245" s="13"/>
      <c r="GX245" s="13"/>
      <c r="GY245" s="13"/>
      <c r="GZ245" s="13"/>
      <c r="HA245" s="13"/>
      <c r="HB245" s="13"/>
      <c r="HC245" s="13"/>
      <c r="HD245" s="13"/>
      <c r="HE245" s="13"/>
      <c r="HF245" s="13"/>
      <c r="HG245" s="13"/>
      <c r="HH245" s="13"/>
      <c r="HI245" s="13"/>
      <c r="HJ245" s="13"/>
      <c r="HK245" s="13"/>
      <c r="HL245" s="13"/>
      <c r="HM245" s="13"/>
      <c r="HN245" s="13"/>
      <c r="HO245" s="13"/>
      <c r="HP245" s="13"/>
      <c r="HQ245" s="13"/>
      <c r="HR245" s="13"/>
      <c r="HS245" s="13"/>
      <c r="HT245" s="13"/>
      <c r="HU245" s="13"/>
      <c r="HV245" s="13"/>
      <c r="HW245" s="13"/>
      <c r="HX245" s="13"/>
      <c r="HY245" s="13"/>
      <c r="HZ245" s="13"/>
      <c r="IA245" s="13"/>
      <c r="IB245" s="13"/>
      <c r="IC245" s="13"/>
      <c r="ID245" s="13"/>
      <c r="IE245" s="13"/>
      <c r="IF245" s="13"/>
      <c r="IG245" s="13"/>
      <c r="IH245" s="13"/>
      <c r="II245" s="13"/>
      <c r="IJ245" s="13"/>
      <c r="IK245" s="13"/>
      <c r="IL245" s="13"/>
    </row>
    <row r="246" spans="1:246" ht="25.25" customHeight="1" outlineLevel="1">
      <c r="A246" s="428" t="s">
        <v>1913</v>
      </c>
      <c r="B246" s="369" t="s">
        <v>97</v>
      </c>
      <c r="C246" s="345" t="s">
        <v>20</v>
      </c>
      <c r="D246" s="347">
        <v>1</v>
      </c>
      <c r="E246" s="370"/>
      <c r="F246" s="371"/>
      <c r="G246" s="372">
        <f t="shared" si="13"/>
        <v>0</v>
      </c>
      <c r="H246" s="372"/>
      <c r="I246" s="398"/>
      <c r="J246" s="18"/>
    </row>
    <row r="247" spans="1:246" s="14" customFormat="1" ht="21" customHeight="1">
      <c r="A247" s="426" t="s">
        <v>835</v>
      </c>
      <c r="B247" s="368" t="s">
        <v>819</v>
      </c>
      <c r="C247" s="318"/>
      <c r="D247" s="313"/>
      <c r="E247" s="313"/>
      <c r="F247" s="314"/>
      <c r="G247" s="315"/>
      <c r="H247" s="315">
        <f>SUM(G248:G258)</f>
        <v>0</v>
      </c>
      <c r="I247" s="316"/>
      <c r="J247" s="359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/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  <c r="GJ247" s="13"/>
      <c r="GK247" s="13"/>
      <c r="GL247" s="13"/>
      <c r="GM247" s="13"/>
      <c r="GN247" s="13"/>
      <c r="GO247" s="13"/>
      <c r="GP247" s="13"/>
      <c r="GQ247" s="13"/>
      <c r="GR247" s="13"/>
      <c r="GS247" s="13"/>
      <c r="GT247" s="13"/>
      <c r="GU247" s="13"/>
      <c r="GV247" s="13"/>
      <c r="GW247" s="13"/>
      <c r="GX247" s="13"/>
      <c r="GY247" s="13"/>
      <c r="GZ247" s="13"/>
      <c r="HA247" s="13"/>
      <c r="HB247" s="13"/>
      <c r="HC247" s="13"/>
      <c r="HD247" s="13"/>
      <c r="HE247" s="13"/>
      <c r="HF247" s="13"/>
      <c r="HG247" s="13"/>
      <c r="HH247" s="13"/>
      <c r="HI247" s="13"/>
      <c r="HJ247" s="13"/>
      <c r="HK247" s="13"/>
      <c r="HL247" s="13"/>
      <c r="HM247" s="13"/>
      <c r="HN247" s="13"/>
      <c r="HO247" s="13"/>
      <c r="HP247" s="13"/>
      <c r="HQ247" s="13"/>
      <c r="HR247" s="13"/>
      <c r="HS247" s="13"/>
      <c r="HT247" s="13"/>
      <c r="HU247" s="13"/>
      <c r="HV247" s="13"/>
      <c r="HW247" s="13"/>
      <c r="HX247" s="13"/>
      <c r="HY247" s="13"/>
      <c r="HZ247" s="13"/>
      <c r="IA247" s="13"/>
      <c r="IB247" s="13"/>
      <c r="IC247" s="13"/>
      <c r="ID247" s="13"/>
      <c r="IE247" s="13"/>
      <c r="IF247" s="13"/>
      <c r="IG247" s="13"/>
      <c r="IH247" s="13"/>
      <c r="II247" s="13"/>
      <c r="IJ247" s="13"/>
      <c r="IK247" s="13"/>
      <c r="IL247" s="13"/>
    </row>
    <row r="248" spans="1:246" s="14" customFormat="1" ht="25.75" customHeight="1" outlineLevel="1">
      <c r="A248" s="428" t="s">
        <v>836</v>
      </c>
      <c r="B248" s="369" t="s">
        <v>1123</v>
      </c>
      <c r="C248" s="345" t="s">
        <v>20</v>
      </c>
      <c r="D248" s="347">
        <v>1</v>
      </c>
      <c r="E248" s="370"/>
      <c r="F248" s="371"/>
      <c r="G248" s="372">
        <f t="shared" ref="G248:G258" si="14">E248*F248</f>
        <v>0</v>
      </c>
      <c r="H248" s="372"/>
      <c r="I248" s="373"/>
      <c r="J248" s="359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  <c r="FL248" s="13"/>
      <c r="FM248" s="13"/>
      <c r="FN248" s="13"/>
      <c r="FO248" s="13"/>
      <c r="FP248" s="13"/>
      <c r="FQ248" s="13"/>
      <c r="FR248" s="13"/>
      <c r="FS248" s="13"/>
      <c r="FT248" s="13"/>
      <c r="FU248" s="13"/>
      <c r="FV248" s="13"/>
      <c r="FW248" s="13"/>
      <c r="FX248" s="13"/>
      <c r="FY248" s="13"/>
      <c r="FZ248" s="13"/>
      <c r="GA248" s="13"/>
      <c r="GB248" s="13"/>
      <c r="GC248" s="13"/>
      <c r="GD248" s="13"/>
      <c r="GE248" s="13"/>
      <c r="GF248" s="13"/>
      <c r="GG248" s="13"/>
      <c r="GH248" s="13"/>
      <c r="GI248" s="13"/>
      <c r="GJ248" s="13"/>
      <c r="GK248" s="13"/>
      <c r="GL248" s="13"/>
      <c r="GM248" s="13"/>
      <c r="GN248" s="13"/>
      <c r="GO248" s="13"/>
      <c r="GP248" s="13"/>
      <c r="GQ248" s="13"/>
      <c r="GR248" s="13"/>
      <c r="GS248" s="13"/>
      <c r="GT248" s="13"/>
      <c r="GU248" s="13"/>
      <c r="GV248" s="13"/>
      <c r="GW248" s="13"/>
      <c r="GX248" s="13"/>
      <c r="GY248" s="13"/>
      <c r="GZ248" s="13"/>
      <c r="HA248" s="13"/>
      <c r="HB248" s="13"/>
      <c r="HC248" s="13"/>
      <c r="HD248" s="13"/>
      <c r="HE248" s="13"/>
      <c r="HF248" s="13"/>
      <c r="HG248" s="13"/>
      <c r="HH248" s="13"/>
      <c r="HI248" s="13"/>
      <c r="HJ248" s="13"/>
      <c r="HK248" s="13"/>
      <c r="HL248" s="13"/>
      <c r="HM248" s="13"/>
      <c r="HN248" s="13"/>
      <c r="HO248" s="13"/>
      <c r="HP248" s="13"/>
      <c r="HQ248" s="13"/>
      <c r="HR248" s="13"/>
      <c r="HS248" s="13"/>
      <c r="HT248" s="13"/>
      <c r="HU248" s="13"/>
      <c r="HV248" s="13"/>
      <c r="HW248" s="13"/>
      <c r="HX248" s="13"/>
      <c r="HY248" s="13"/>
      <c r="HZ248" s="13"/>
      <c r="IA248" s="13"/>
      <c r="IB248" s="13"/>
      <c r="IC248" s="13"/>
      <c r="ID248" s="13"/>
      <c r="IE248" s="13"/>
      <c r="IF248" s="13"/>
      <c r="IG248" s="13"/>
      <c r="IH248" s="13"/>
      <c r="II248" s="13"/>
      <c r="IJ248" s="13"/>
      <c r="IK248" s="13"/>
      <c r="IL248" s="13"/>
    </row>
    <row r="249" spans="1:246" s="14" customFormat="1" ht="21" customHeight="1" outlineLevel="1">
      <c r="A249" s="428" t="s">
        <v>837</v>
      </c>
      <c r="B249" s="422" t="s">
        <v>1527</v>
      </c>
      <c r="C249" s="345" t="s">
        <v>1</v>
      </c>
      <c r="D249" s="347">
        <v>600</v>
      </c>
      <c r="E249" s="370"/>
      <c r="F249" s="371"/>
      <c r="G249" s="372">
        <f t="shared" si="14"/>
        <v>0</v>
      </c>
      <c r="H249" s="372"/>
      <c r="I249" s="373"/>
      <c r="J249" s="359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  <c r="FN249" s="13"/>
      <c r="FO249" s="13"/>
      <c r="FP249" s="13"/>
      <c r="FQ249" s="13"/>
      <c r="FR249" s="13"/>
      <c r="FS249" s="13"/>
      <c r="FT249" s="13"/>
      <c r="FU249" s="13"/>
      <c r="FV249" s="13"/>
      <c r="FW249" s="13"/>
      <c r="FX249" s="13"/>
      <c r="FY249" s="13"/>
      <c r="FZ249" s="13"/>
      <c r="GA249" s="13"/>
      <c r="GB249" s="13"/>
      <c r="GC249" s="13"/>
      <c r="GD249" s="13"/>
      <c r="GE249" s="13"/>
      <c r="GF249" s="13"/>
      <c r="GG249" s="13"/>
      <c r="GH249" s="13"/>
      <c r="GI249" s="13"/>
      <c r="GJ249" s="13"/>
      <c r="GK249" s="13"/>
      <c r="GL249" s="13"/>
      <c r="GM249" s="13"/>
      <c r="GN249" s="13"/>
      <c r="GO249" s="13"/>
      <c r="GP249" s="13"/>
      <c r="GQ249" s="13"/>
      <c r="GR249" s="13"/>
      <c r="GS249" s="13"/>
      <c r="GT249" s="13"/>
      <c r="GU249" s="13"/>
      <c r="GV249" s="13"/>
      <c r="GW249" s="13"/>
      <c r="GX249" s="13"/>
      <c r="GY249" s="13"/>
      <c r="GZ249" s="13"/>
      <c r="HA249" s="13"/>
      <c r="HB249" s="13"/>
      <c r="HC249" s="13"/>
      <c r="HD249" s="13"/>
      <c r="HE249" s="13"/>
      <c r="HF249" s="13"/>
      <c r="HG249" s="13"/>
      <c r="HH249" s="13"/>
      <c r="HI249" s="13"/>
      <c r="HJ249" s="13"/>
      <c r="HK249" s="13"/>
      <c r="HL249" s="13"/>
      <c r="HM249" s="13"/>
      <c r="HN249" s="13"/>
      <c r="HO249" s="13"/>
      <c r="HP249" s="13"/>
      <c r="HQ249" s="13"/>
      <c r="HR249" s="13"/>
      <c r="HS249" s="13"/>
      <c r="HT249" s="13"/>
      <c r="HU249" s="13"/>
      <c r="HV249" s="13"/>
      <c r="HW249" s="13"/>
      <c r="HX249" s="13"/>
      <c r="HY249" s="13"/>
      <c r="HZ249" s="13"/>
      <c r="IA249" s="13"/>
      <c r="IB249" s="13"/>
      <c r="IC249" s="13"/>
      <c r="ID249" s="13"/>
      <c r="IE249" s="13"/>
      <c r="IF249" s="13"/>
      <c r="IG249" s="13"/>
      <c r="IH249" s="13"/>
      <c r="II249" s="13"/>
      <c r="IJ249" s="13"/>
      <c r="IK249" s="13"/>
      <c r="IL249" s="13"/>
    </row>
    <row r="250" spans="1:246" s="14" customFormat="1" ht="21" customHeight="1" outlineLevel="1">
      <c r="A250" s="428" t="s">
        <v>838</v>
      </c>
      <c r="B250" s="369" t="s">
        <v>648</v>
      </c>
      <c r="C250" s="345" t="s">
        <v>20</v>
      </c>
      <c r="D250" s="347">
        <v>1</v>
      </c>
      <c r="E250" s="370"/>
      <c r="F250" s="371"/>
      <c r="G250" s="372">
        <f t="shared" si="14"/>
        <v>0</v>
      </c>
      <c r="H250" s="372"/>
      <c r="I250" s="373"/>
      <c r="J250" s="359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  <c r="FF250" s="13"/>
      <c r="FG250" s="13"/>
      <c r="FH250" s="13"/>
      <c r="FI250" s="13"/>
      <c r="FJ250" s="13"/>
      <c r="FK250" s="13"/>
      <c r="FL250" s="13"/>
      <c r="FM250" s="13"/>
      <c r="FN250" s="13"/>
      <c r="FO250" s="13"/>
      <c r="FP250" s="13"/>
      <c r="FQ250" s="13"/>
      <c r="FR250" s="13"/>
      <c r="FS250" s="13"/>
      <c r="FT250" s="13"/>
      <c r="FU250" s="13"/>
      <c r="FV250" s="13"/>
      <c r="FW250" s="13"/>
      <c r="FX250" s="13"/>
      <c r="FY250" s="13"/>
      <c r="FZ250" s="13"/>
      <c r="GA250" s="13"/>
      <c r="GB250" s="13"/>
      <c r="GC250" s="13"/>
      <c r="GD250" s="13"/>
      <c r="GE250" s="13"/>
      <c r="GF250" s="13"/>
      <c r="GG250" s="13"/>
      <c r="GH250" s="13"/>
      <c r="GI250" s="13"/>
      <c r="GJ250" s="13"/>
      <c r="GK250" s="13"/>
      <c r="GL250" s="13"/>
      <c r="GM250" s="13"/>
      <c r="GN250" s="13"/>
      <c r="GO250" s="13"/>
      <c r="GP250" s="13"/>
      <c r="GQ250" s="13"/>
      <c r="GR250" s="13"/>
      <c r="GS250" s="13"/>
      <c r="GT250" s="13"/>
      <c r="GU250" s="13"/>
      <c r="GV250" s="13"/>
      <c r="GW250" s="13"/>
      <c r="GX250" s="13"/>
      <c r="GY250" s="13"/>
      <c r="GZ250" s="13"/>
      <c r="HA250" s="13"/>
      <c r="HB250" s="13"/>
      <c r="HC250" s="13"/>
      <c r="HD250" s="13"/>
      <c r="HE250" s="13"/>
      <c r="HF250" s="13"/>
      <c r="HG250" s="13"/>
      <c r="HH250" s="13"/>
      <c r="HI250" s="13"/>
      <c r="HJ250" s="13"/>
      <c r="HK250" s="13"/>
      <c r="HL250" s="13"/>
      <c r="HM250" s="13"/>
      <c r="HN250" s="13"/>
      <c r="HO250" s="13"/>
      <c r="HP250" s="13"/>
      <c r="HQ250" s="13"/>
      <c r="HR250" s="13"/>
      <c r="HS250" s="13"/>
      <c r="HT250" s="13"/>
      <c r="HU250" s="13"/>
      <c r="HV250" s="13"/>
      <c r="HW250" s="13"/>
      <c r="HX250" s="13"/>
      <c r="HY250" s="13"/>
      <c r="HZ250" s="13"/>
      <c r="IA250" s="13"/>
      <c r="IB250" s="13"/>
      <c r="IC250" s="13"/>
      <c r="ID250" s="13"/>
      <c r="IE250" s="13"/>
      <c r="IF250" s="13"/>
      <c r="IG250" s="13"/>
      <c r="IH250" s="13"/>
      <c r="II250" s="13"/>
      <c r="IJ250" s="13"/>
      <c r="IK250" s="13"/>
      <c r="IL250" s="13"/>
    </row>
    <row r="251" spans="1:246" s="14" customFormat="1" ht="21" customHeight="1" outlineLevel="1">
      <c r="A251" s="428" t="s">
        <v>1914</v>
      </c>
      <c r="B251" s="369" t="s">
        <v>676</v>
      </c>
      <c r="C251" s="345" t="s">
        <v>20</v>
      </c>
      <c r="D251" s="347">
        <v>1</v>
      </c>
      <c r="E251" s="370"/>
      <c r="F251" s="371"/>
      <c r="G251" s="372">
        <f t="shared" si="14"/>
        <v>0</v>
      </c>
      <c r="H251" s="372"/>
      <c r="I251" s="373"/>
      <c r="J251" s="359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  <c r="FL251" s="13"/>
      <c r="FM251" s="13"/>
      <c r="FN251" s="13"/>
      <c r="FO251" s="13"/>
      <c r="FP251" s="13"/>
      <c r="FQ251" s="13"/>
      <c r="FR251" s="13"/>
      <c r="FS251" s="13"/>
      <c r="FT251" s="13"/>
      <c r="FU251" s="13"/>
      <c r="FV251" s="13"/>
      <c r="FW251" s="13"/>
      <c r="FX251" s="13"/>
      <c r="FY251" s="13"/>
      <c r="FZ251" s="13"/>
      <c r="GA251" s="13"/>
      <c r="GB251" s="13"/>
      <c r="GC251" s="13"/>
      <c r="GD251" s="13"/>
      <c r="GE251" s="13"/>
      <c r="GF251" s="13"/>
      <c r="GG251" s="13"/>
      <c r="GH251" s="13"/>
      <c r="GI251" s="13"/>
      <c r="GJ251" s="13"/>
      <c r="GK251" s="13"/>
      <c r="GL251" s="13"/>
      <c r="GM251" s="13"/>
      <c r="GN251" s="13"/>
      <c r="GO251" s="13"/>
      <c r="GP251" s="13"/>
      <c r="GQ251" s="13"/>
      <c r="GR251" s="13"/>
      <c r="GS251" s="13"/>
      <c r="GT251" s="13"/>
      <c r="GU251" s="13"/>
      <c r="GV251" s="13"/>
      <c r="GW251" s="13"/>
      <c r="GX251" s="13"/>
      <c r="GY251" s="13"/>
      <c r="GZ251" s="13"/>
      <c r="HA251" s="13"/>
      <c r="HB251" s="13"/>
      <c r="HC251" s="13"/>
      <c r="HD251" s="13"/>
      <c r="HE251" s="13"/>
      <c r="HF251" s="13"/>
      <c r="HG251" s="13"/>
      <c r="HH251" s="13"/>
      <c r="HI251" s="13"/>
      <c r="HJ251" s="13"/>
      <c r="HK251" s="13"/>
      <c r="HL251" s="13"/>
      <c r="HM251" s="13"/>
      <c r="HN251" s="13"/>
      <c r="HO251" s="13"/>
      <c r="HP251" s="13"/>
      <c r="HQ251" s="13"/>
      <c r="HR251" s="13"/>
      <c r="HS251" s="13"/>
      <c r="HT251" s="13"/>
      <c r="HU251" s="13"/>
      <c r="HV251" s="13"/>
      <c r="HW251" s="13"/>
      <c r="HX251" s="13"/>
      <c r="HY251" s="13"/>
      <c r="HZ251" s="13"/>
      <c r="IA251" s="13"/>
      <c r="IB251" s="13"/>
      <c r="IC251" s="13"/>
      <c r="ID251" s="13"/>
      <c r="IE251" s="13"/>
      <c r="IF251" s="13"/>
      <c r="IG251" s="13"/>
      <c r="IH251" s="13"/>
      <c r="II251" s="13"/>
      <c r="IJ251" s="13"/>
      <c r="IK251" s="13"/>
      <c r="IL251" s="13"/>
    </row>
    <row r="252" spans="1:246" s="14" customFormat="1" ht="21" customHeight="1" outlineLevel="1">
      <c r="A252" s="428" t="s">
        <v>1915</v>
      </c>
      <c r="B252" s="369" t="s">
        <v>1124</v>
      </c>
      <c r="C252" s="345" t="s">
        <v>19</v>
      </c>
      <c r="D252" s="347">
        <v>4</v>
      </c>
      <c r="E252" s="370"/>
      <c r="F252" s="371"/>
      <c r="G252" s="372">
        <f t="shared" si="14"/>
        <v>0</v>
      </c>
      <c r="H252" s="372"/>
      <c r="I252" s="373"/>
      <c r="J252" s="359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  <c r="FL252" s="13"/>
      <c r="FM252" s="13"/>
      <c r="FN252" s="13"/>
      <c r="FO252" s="13"/>
      <c r="FP252" s="13"/>
      <c r="FQ252" s="13"/>
      <c r="FR252" s="13"/>
      <c r="FS252" s="13"/>
      <c r="FT252" s="13"/>
      <c r="FU252" s="13"/>
      <c r="FV252" s="13"/>
      <c r="FW252" s="13"/>
      <c r="FX252" s="13"/>
      <c r="FY252" s="13"/>
      <c r="FZ252" s="13"/>
      <c r="GA252" s="13"/>
      <c r="GB252" s="13"/>
      <c r="GC252" s="13"/>
      <c r="GD252" s="13"/>
      <c r="GE252" s="13"/>
      <c r="GF252" s="13"/>
      <c r="GG252" s="13"/>
      <c r="GH252" s="13"/>
      <c r="GI252" s="13"/>
      <c r="GJ252" s="13"/>
      <c r="GK252" s="13"/>
      <c r="GL252" s="13"/>
      <c r="GM252" s="13"/>
      <c r="GN252" s="13"/>
      <c r="GO252" s="13"/>
      <c r="GP252" s="13"/>
      <c r="GQ252" s="13"/>
      <c r="GR252" s="13"/>
      <c r="GS252" s="13"/>
      <c r="GT252" s="13"/>
      <c r="GU252" s="13"/>
      <c r="GV252" s="13"/>
      <c r="GW252" s="13"/>
      <c r="GX252" s="13"/>
      <c r="GY252" s="13"/>
      <c r="GZ252" s="13"/>
      <c r="HA252" s="13"/>
      <c r="HB252" s="13"/>
      <c r="HC252" s="13"/>
      <c r="HD252" s="13"/>
      <c r="HE252" s="13"/>
      <c r="HF252" s="13"/>
      <c r="HG252" s="13"/>
      <c r="HH252" s="13"/>
      <c r="HI252" s="13"/>
      <c r="HJ252" s="13"/>
      <c r="HK252" s="13"/>
      <c r="HL252" s="13"/>
      <c r="HM252" s="13"/>
      <c r="HN252" s="13"/>
      <c r="HO252" s="13"/>
      <c r="HP252" s="13"/>
      <c r="HQ252" s="13"/>
      <c r="HR252" s="13"/>
      <c r="HS252" s="13"/>
      <c r="HT252" s="13"/>
      <c r="HU252" s="13"/>
      <c r="HV252" s="13"/>
      <c r="HW252" s="13"/>
      <c r="HX252" s="13"/>
      <c r="HY252" s="13"/>
      <c r="HZ252" s="13"/>
      <c r="IA252" s="13"/>
      <c r="IB252" s="13"/>
      <c r="IC252" s="13"/>
      <c r="ID252" s="13"/>
      <c r="IE252" s="13"/>
      <c r="IF252" s="13"/>
      <c r="IG252" s="13"/>
      <c r="IH252" s="13"/>
      <c r="II252" s="13"/>
      <c r="IJ252" s="13"/>
      <c r="IK252" s="13"/>
      <c r="IL252" s="13"/>
    </row>
    <row r="253" spans="1:246" s="14" customFormat="1" ht="21" customHeight="1" outlineLevel="1">
      <c r="A253" s="428" t="s">
        <v>1916</v>
      </c>
      <c r="B253" s="369" t="s">
        <v>1125</v>
      </c>
      <c r="C253" s="345" t="s">
        <v>19</v>
      </c>
      <c r="D253" s="347">
        <v>22</v>
      </c>
      <c r="E253" s="370"/>
      <c r="F253" s="371"/>
      <c r="G253" s="372">
        <f t="shared" si="14"/>
        <v>0</v>
      </c>
      <c r="H253" s="372"/>
      <c r="I253" s="373"/>
      <c r="J253" s="359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/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/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  <c r="HF253" s="13"/>
      <c r="HG253" s="13"/>
      <c r="HH253" s="13"/>
      <c r="HI253" s="13"/>
      <c r="HJ253" s="13"/>
      <c r="HK253" s="13"/>
      <c r="HL253" s="13"/>
      <c r="HM253" s="13"/>
      <c r="HN253" s="13"/>
      <c r="HO253" s="13"/>
      <c r="HP253" s="13"/>
      <c r="HQ253" s="13"/>
      <c r="HR253" s="13"/>
      <c r="HS253" s="13"/>
      <c r="HT253" s="13"/>
      <c r="HU253" s="13"/>
      <c r="HV253" s="13"/>
      <c r="HW253" s="13"/>
      <c r="HX253" s="13"/>
      <c r="HY253" s="13"/>
      <c r="HZ253" s="13"/>
      <c r="IA253" s="13"/>
      <c r="IB253" s="13"/>
      <c r="IC253" s="13"/>
      <c r="ID253" s="13"/>
      <c r="IE253" s="13"/>
      <c r="IF253" s="13"/>
      <c r="IG253" s="13"/>
      <c r="IH253" s="13"/>
      <c r="II253" s="13"/>
      <c r="IJ253" s="13"/>
      <c r="IK253" s="13"/>
      <c r="IL253" s="13"/>
    </row>
    <row r="254" spans="1:246" s="14" customFormat="1" ht="21" customHeight="1" outlineLevel="1">
      <c r="A254" s="428" t="s">
        <v>1917</v>
      </c>
      <c r="B254" s="369" t="s">
        <v>827</v>
      </c>
      <c r="C254" s="345" t="s">
        <v>19</v>
      </c>
      <c r="D254" s="347">
        <v>20</v>
      </c>
      <c r="E254" s="370"/>
      <c r="F254" s="371"/>
      <c r="G254" s="372">
        <f t="shared" si="14"/>
        <v>0</v>
      </c>
      <c r="H254" s="372"/>
      <c r="I254" s="373"/>
      <c r="J254" s="359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  <c r="FL254" s="13"/>
      <c r="FM254" s="13"/>
      <c r="FN254" s="13"/>
      <c r="FO254" s="13"/>
      <c r="FP254" s="13"/>
      <c r="FQ254" s="13"/>
      <c r="FR254" s="13"/>
      <c r="FS254" s="13"/>
      <c r="FT254" s="13"/>
      <c r="FU254" s="13"/>
      <c r="FV254" s="13"/>
      <c r="FW254" s="13"/>
      <c r="FX254" s="13"/>
      <c r="FY254" s="13"/>
      <c r="FZ254" s="13"/>
      <c r="GA254" s="13"/>
      <c r="GB254" s="13"/>
      <c r="GC254" s="13"/>
      <c r="GD254" s="13"/>
      <c r="GE254" s="13"/>
      <c r="GF254" s="13"/>
      <c r="GG254" s="13"/>
      <c r="GH254" s="13"/>
      <c r="GI254" s="13"/>
      <c r="GJ254" s="13"/>
      <c r="GK254" s="13"/>
      <c r="GL254" s="13"/>
      <c r="GM254" s="13"/>
      <c r="GN254" s="13"/>
      <c r="GO254" s="13"/>
      <c r="GP254" s="13"/>
      <c r="GQ254" s="13"/>
      <c r="GR254" s="13"/>
      <c r="GS254" s="13"/>
      <c r="GT254" s="13"/>
      <c r="GU254" s="13"/>
      <c r="GV254" s="13"/>
      <c r="GW254" s="13"/>
      <c r="GX254" s="13"/>
      <c r="GY254" s="13"/>
      <c r="GZ254" s="13"/>
      <c r="HA254" s="13"/>
      <c r="HB254" s="13"/>
      <c r="HC254" s="13"/>
      <c r="HD254" s="13"/>
      <c r="HE254" s="13"/>
      <c r="HF254" s="13"/>
      <c r="HG254" s="13"/>
      <c r="HH254" s="13"/>
      <c r="HI254" s="13"/>
      <c r="HJ254" s="13"/>
      <c r="HK254" s="13"/>
      <c r="HL254" s="13"/>
      <c r="HM254" s="13"/>
      <c r="HN254" s="13"/>
      <c r="HO254" s="13"/>
      <c r="HP254" s="13"/>
      <c r="HQ254" s="13"/>
      <c r="HR254" s="13"/>
      <c r="HS254" s="13"/>
      <c r="HT254" s="13"/>
      <c r="HU254" s="13"/>
      <c r="HV254" s="13"/>
      <c r="HW254" s="13"/>
      <c r="HX254" s="13"/>
      <c r="HY254" s="13"/>
      <c r="HZ254" s="13"/>
      <c r="IA254" s="13"/>
      <c r="IB254" s="13"/>
      <c r="IC254" s="13"/>
      <c r="ID254" s="13"/>
      <c r="IE254" s="13"/>
      <c r="IF254" s="13"/>
      <c r="IG254" s="13"/>
      <c r="IH254" s="13"/>
      <c r="II254" s="13"/>
      <c r="IJ254" s="13"/>
      <c r="IK254" s="13"/>
      <c r="IL254" s="13"/>
    </row>
    <row r="255" spans="1:246" s="14" customFormat="1" ht="21" customHeight="1" outlineLevel="1">
      <c r="A255" s="428" t="s">
        <v>1918</v>
      </c>
      <c r="B255" s="369" t="s">
        <v>655</v>
      </c>
      <c r="C255" s="345" t="s">
        <v>20</v>
      </c>
      <c r="D255" s="347">
        <v>1</v>
      </c>
      <c r="E255" s="370"/>
      <c r="F255" s="371"/>
      <c r="G255" s="372">
        <f t="shared" si="14"/>
        <v>0</v>
      </c>
      <c r="H255" s="372"/>
      <c r="I255" s="373"/>
      <c r="J255" s="359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/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/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  <c r="HF255" s="13"/>
      <c r="HG255" s="13"/>
      <c r="HH255" s="13"/>
      <c r="HI255" s="13"/>
      <c r="HJ255" s="13"/>
      <c r="HK255" s="13"/>
      <c r="HL255" s="13"/>
      <c r="HM255" s="13"/>
      <c r="HN255" s="13"/>
      <c r="HO255" s="13"/>
      <c r="HP255" s="13"/>
      <c r="HQ255" s="13"/>
      <c r="HR255" s="13"/>
      <c r="HS255" s="13"/>
      <c r="HT255" s="13"/>
      <c r="HU255" s="13"/>
      <c r="HV255" s="13"/>
      <c r="HW255" s="13"/>
      <c r="HX255" s="13"/>
      <c r="HY255" s="13"/>
      <c r="HZ255" s="13"/>
      <c r="IA255" s="13"/>
      <c r="IB255" s="13"/>
      <c r="IC255" s="13"/>
      <c r="ID255" s="13"/>
      <c r="IE255" s="13"/>
      <c r="IF255" s="13"/>
      <c r="IG255" s="13"/>
      <c r="IH255" s="13"/>
      <c r="II255" s="13"/>
      <c r="IJ255" s="13"/>
      <c r="IK255" s="13"/>
      <c r="IL255" s="13"/>
    </row>
    <row r="256" spans="1:246" s="14" customFormat="1" ht="21" customHeight="1" outlineLevel="1">
      <c r="A256" s="428" t="s">
        <v>1919</v>
      </c>
      <c r="B256" s="369" t="s">
        <v>652</v>
      </c>
      <c r="C256" s="345" t="s">
        <v>20</v>
      </c>
      <c r="D256" s="347">
        <v>1</v>
      </c>
      <c r="E256" s="370"/>
      <c r="F256" s="371"/>
      <c r="G256" s="372">
        <f t="shared" si="14"/>
        <v>0</v>
      </c>
      <c r="H256" s="372"/>
      <c r="I256" s="373"/>
      <c r="J256" s="359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/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/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  <c r="HF256" s="13"/>
      <c r="HG256" s="13"/>
      <c r="HH256" s="13"/>
      <c r="HI256" s="13"/>
      <c r="HJ256" s="13"/>
      <c r="HK256" s="13"/>
      <c r="HL256" s="13"/>
      <c r="HM256" s="13"/>
      <c r="HN256" s="13"/>
      <c r="HO256" s="13"/>
      <c r="HP256" s="13"/>
      <c r="HQ256" s="13"/>
      <c r="HR256" s="13"/>
      <c r="HS256" s="13"/>
      <c r="HT256" s="13"/>
      <c r="HU256" s="13"/>
      <c r="HV256" s="13"/>
      <c r="HW256" s="13"/>
      <c r="HX256" s="13"/>
      <c r="HY256" s="13"/>
      <c r="HZ256" s="13"/>
      <c r="IA256" s="13"/>
      <c r="IB256" s="13"/>
      <c r="IC256" s="13"/>
      <c r="ID256" s="13"/>
      <c r="IE256" s="13"/>
      <c r="IF256" s="13"/>
      <c r="IG256" s="13"/>
      <c r="IH256" s="13"/>
      <c r="II256" s="13"/>
      <c r="IJ256" s="13"/>
      <c r="IK256" s="13"/>
      <c r="IL256" s="13"/>
    </row>
    <row r="257" spans="1:246" s="14" customFormat="1" ht="21" customHeight="1" outlineLevel="1">
      <c r="A257" s="428" t="s">
        <v>1920</v>
      </c>
      <c r="B257" s="369" t="s">
        <v>653</v>
      </c>
      <c r="C257" s="345" t="s">
        <v>20</v>
      </c>
      <c r="D257" s="347">
        <v>1</v>
      </c>
      <c r="E257" s="370"/>
      <c r="F257" s="371"/>
      <c r="G257" s="372">
        <f t="shared" si="14"/>
        <v>0</v>
      </c>
      <c r="H257" s="372"/>
      <c r="I257" s="373"/>
      <c r="J257" s="359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  <c r="FL257" s="13"/>
      <c r="FM257" s="13"/>
      <c r="FN257" s="13"/>
      <c r="FO257" s="13"/>
      <c r="FP257" s="13"/>
      <c r="FQ257" s="13"/>
      <c r="FR257" s="13"/>
      <c r="FS257" s="13"/>
      <c r="FT257" s="13"/>
      <c r="FU257" s="13"/>
      <c r="FV257" s="13"/>
      <c r="FW257" s="13"/>
      <c r="FX257" s="13"/>
      <c r="FY257" s="13"/>
      <c r="FZ257" s="13"/>
      <c r="GA257" s="13"/>
      <c r="GB257" s="13"/>
      <c r="GC257" s="13"/>
      <c r="GD257" s="13"/>
      <c r="GE257" s="13"/>
      <c r="GF257" s="13"/>
      <c r="GG257" s="13"/>
      <c r="GH257" s="13"/>
      <c r="GI257" s="13"/>
      <c r="GJ257" s="13"/>
      <c r="GK257" s="13"/>
      <c r="GL257" s="13"/>
      <c r="GM257" s="13"/>
      <c r="GN257" s="13"/>
      <c r="GO257" s="13"/>
      <c r="GP257" s="13"/>
      <c r="GQ257" s="13"/>
      <c r="GR257" s="13"/>
      <c r="GS257" s="13"/>
      <c r="GT257" s="13"/>
      <c r="GU257" s="13"/>
      <c r="GV257" s="13"/>
      <c r="GW257" s="13"/>
      <c r="GX257" s="13"/>
      <c r="GY257" s="13"/>
      <c r="GZ257" s="13"/>
      <c r="HA257" s="13"/>
      <c r="HB257" s="13"/>
      <c r="HC257" s="13"/>
      <c r="HD257" s="13"/>
      <c r="HE257" s="13"/>
      <c r="HF257" s="13"/>
      <c r="HG257" s="13"/>
      <c r="HH257" s="13"/>
      <c r="HI257" s="13"/>
      <c r="HJ257" s="13"/>
      <c r="HK257" s="13"/>
      <c r="HL257" s="13"/>
      <c r="HM257" s="13"/>
      <c r="HN257" s="13"/>
      <c r="HO257" s="13"/>
      <c r="HP257" s="13"/>
      <c r="HQ257" s="13"/>
      <c r="HR257" s="13"/>
      <c r="HS257" s="13"/>
      <c r="HT257" s="13"/>
      <c r="HU257" s="13"/>
      <c r="HV257" s="13"/>
      <c r="HW257" s="13"/>
      <c r="HX257" s="13"/>
      <c r="HY257" s="13"/>
      <c r="HZ257" s="13"/>
      <c r="IA257" s="13"/>
      <c r="IB257" s="13"/>
      <c r="IC257" s="13"/>
      <c r="ID257" s="13"/>
      <c r="IE257" s="13"/>
      <c r="IF257" s="13"/>
      <c r="IG257" s="13"/>
      <c r="IH257" s="13"/>
      <c r="II257" s="13"/>
      <c r="IJ257" s="13"/>
      <c r="IK257" s="13"/>
      <c r="IL257" s="13"/>
    </row>
    <row r="258" spans="1:246" ht="25.25" customHeight="1" outlineLevel="1">
      <c r="A258" s="428" t="s">
        <v>1921</v>
      </c>
      <c r="B258" s="401" t="s">
        <v>97</v>
      </c>
      <c r="C258" s="345" t="s">
        <v>20</v>
      </c>
      <c r="D258" s="347">
        <v>1</v>
      </c>
      <c r="E258" s="370"/>
      <c r="F258" s="371"/>
      <c r="G258" s="372">
        <f t="shared" si="14"/>
        <v>0</v>
      </c>
      <c r="H258" s="372"/>
      <c r="I258" s="397"/>
      <c r="J258" s="18"/>
    </row>
    <row r="259" spans="1:246" s="14" customFormat="1" ht="21" customHeight="1">
      <c r="A259" s="426" t="s">
        <v>840</v>
      </c>
      <c r="B259" s="368" t="s">
        <v>834</v>
      </c>
      <c r="C259" s="318"/>
      <c r="D259" s="313"/>
      <c r="E259" s="313"/>
      <c r="F259" s="314"/>
      <c r="G259" s="315"/>
      <c r="H259" s="315">
        <f>SUM(G260:G262)</f>
        <v>0</v>
      </c>
      <c r="I259" s="316"/>
      <c r="J259" s="359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  <c r="HP259" s="13"/>
      <c r="HQ259" s="13"/>
      <c r="HR259" s="13"/>
      <c r="HS259" s="13"/>
      <c r="HT259" s="13"/>
      <c r="HU259" s="13"/>
      <c r="HV259" s="13"/>
      <c r="HW259" s="13"/>
      <c r="HX259" s="13"/>
      <c r="HY259" s="13"/>
      <c r="HZ259" s="13"/>
      <c r="IA259" s="13"/>
      <c r="IB259" s="13"/>
      <c r="IC259" s="13"/>
      <c r="ID259" s="13"/>
      <c r="IE259" s="13"/>
      <c r="IF259" s="13"/>
      <c r="IG259" s="13"/>
      <c r="IH259" s="13"/>
      <c r="II259" s="13"/>
      <c r="IJ259" s="13"/>
      <c r="IK259" s="13"/>
      <c r="IL259" s="13"/>
    </row>
    <row r="260" spans="1:246" s="14" customFormat="1" ht="21" customHeight="1" outlineLevel="1">
      <c r="A260" s="428" t="s">
        <v>841</v>
      </c>
      <c r="B260" s="369" t="s">
        <v>984</v>
      </c>
      <c r="C260" s="345" t="s">
        <v>19</v>
      </c>
      <c r="D260" s="347">
        <v>40</v>
      </c>
      <c r="E260" s="370"/>
      <c r="F260" s="371"/>
      <c r="G260" s="372">
        <f>E260*F260</f>
        <v>0</v>
      </c>
      <c r="H260" s="372"/>
      <c r="I260" s="373"/>
      <c r="J260" s="359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/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/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  <c r="HF260" s="13"/>
      <c r="HG260" s="13"/>
      <c r="HH260" s="13"/>
      <c r="HI260" s="13"/>
      <c r="HJ260" s="13"/>
      <c r="HK260" s="13"/>
      <c r="HL260" s="13"/>
      <c r="HM260" s="13"/>
      <c r="HN260" s="13"/>
      <c r="HO260" s="13"/>
      <c r="HP260" s="13"/>
      <c r="HQ260" s="13"/>
      <c r="HR260" s="13"/>
      <c r="HS260" s="13"/>
      <c r="HT260" s="13"/>
      <c r="HU260" s="13"/>
      <c r="HV260" s="13"/>
      <c r="HW260" s="13"/>
      <c r="HX260" s="13"/>
      <c r="HY260" s="13"/>
      <c r="HZ260" s="13"/>
      <c r="IA260" s="13"/>
      <c r="IB260" s="13"/>
      <c r="IC260" s="13"/>
      <c r="ID260" s="13"/>
      <c r="IE260" s="13"/>
      <c r="IF260" s="13"/>
      <c r="IG260" s="13"/>
      <c r="IH260" s="13"/>
      <c r="II260" s="13"/>
      <c r="IJ260" s="13"/>
      <c r="IK260" s="13"/>
      <c r="IL260" s="13"/>
    </row>
    <row r="261" spans="1:246" s="14" customFormat="1" ht="21" customHeight="1" outlineLevel="1">
      <c r="A261" s="428" t="s">
        <v>842</v>
      </c>
      <c r="B261" s="369" t="s">
        <v>653</v>
      </c>
      <c r="C261" s="345" t="s">
        <v>20</v>
      </c>
      <c r="D261" s="347">
        <v>1</v>
      </c>
      <c r="E261" s="370"/>
      <c r="F261" s="371"/>
      <c r="G261" s="372">
        <f>E261*F261</f>
        <v>0</v>
      </c>
      <c r="H261" s="372"/>
      <c r="I261" s="373"/>
      <c r="J261" s="359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/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/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  <c r="HF261" s="13"/>
      <c r="HG261" s="13"/>
      <c r="HH261" s="13"/>
      <c r="HI261" s="13"/>
      <c r="HJ261" s="13"/>
      <c r="HK261" s="13"/>
      <c r="HL261" s="13"/>
      <c r="HM261" s="13"/>
      <c r="HN261" s="13"/>
      <c r="HO261" s="13"/>
      <c r="HP261" s="13"/>
      <c r="HQ261" s="13"/>
      <c r="HR261" s="13"/>
      <c r="HS261" s="13"/>
      <c r="HT261" s="13"/>
      <c r="HU261" s="13"/>
      <c r="HV261" s="13"/>
      <c r="HW261" s="13"/>
      <c r="HX261" s="13"/>
      <c r="HY261" s="13"/>
      <c r="HZ261" s="13"/>
      <c r="IA261" s="13"/>
      <c r="IB261" s="13"/>
      <c r="IC261" s="13"/>
      <c r="ID261" s="13"/>
      <c r="IE261" s="13"/>
      <c r="IF261" s="13"/>
      <c r="IG261" s="13"/>
      <c r="IH261" s="13"/>
      <c r="II261" s="13"/>
      <c r="IJ261" s="13"/>
      <c r="IK261" s="13"/>
      <c r="IL261" s="13"/>
    </row>
    <row r="262" spans="1:246" ht="25.25" customHeight="1" outlineLevel="1">
      <c r="A262" s="428" t="s">
        <v>843</v>
      </c>
      <c r="B262" s="369" t="s">
        <v>97</v>
      </c>
      <c r="C262" s="345" t="s">
        <v>20</v>
      </c>
      <c r="D262" s="347">
        <v>2</v>
      </c>
      <c r="E262" s="370"/>
      <c r="F262" s="371"/>
      <c r="G262" s="372">
        <f>E262*F262</f>
        <v>0</v>
      </c>
      <c r="H262" s="372"/>
      <c r="I262" s="373"/>
      <c r="J262" s="18"/>
    </row>
    <row r="263" spans="1:246" s="14" customFormat="1" ht="21" customHeight="1">
      <c r="A263" s="426" t="s">
        <v>846</v>
      </c>
      <c r="B263" s="368" t="s">
        <v>839</v>
      </c>
      <c r="C263" s="318"/>
      <c r="D263" s="313"/>
      <c r="E263" s="313"/>
      <c r="F263" s="314"/>
      <c r="G263" s="315"/>
      <c r="H263" s="315">
        <f>SUM(G264:G275)</f>
        <v>0</v>
      </c>
      <c r="I263" s="316"/>
      <c r="J263" s="359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/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/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  <c r="HF263" s="13"/>
      <c r="HG263" s="13"/>
      <c r="HH263" s="13"/>
      <c r="HI263" s="13"/>
      <c r="HJ263" s="13"/>
      <c r="HK263" s="13"/>
      <c r="HL263" s="13"/>
      <c r="HM263" s="13"/>
      <c r="HN263" s="13"/>
      <c r="HO263" s="13"/>
      <c r="HP263" s="13"/>
      <c r="HQ263" s="13"/>
      <c r="HR263" s="13"/>
      <c r="HS263" s="13"/>
      <c r="HT263" s="13"/>
      <c r="HU263" s="13"/>
      <c r="HV263" s="13"/>
      <c r="HW263" s="13"/>
      <c r="HX263" s="13"/>
      <c r="HY263" s="13"/>
      <c r="HZ263" s="13"/>
      <c r="IA263" s="13"/>
      <c r="IB263" s="13"/>
      <c r="IC263" s="13"/>
      <c r="ID263" s="13"/>
      <c r="IE263" s="13"/>
      <c r="IF263" s="13"/>
      <c r="IG263" s="13"/>
      <c r="IH263" s="13"/>
      <c r="II263" s="13"/>
      <c r="IJ263" s="13"/>
      <c r="IK263" s="13"/>
      <c r="IL263" s="13"/>
    </row>
    <row r="264" spans="1:246" s="14" customFormat="1" ht="21" customHeight="1" outlineLevel="1">
      <c r="A264" s="428" t="s">
        <v>847</v>
      </c>
      <c r="B264" s="369" t="s">
        <v>647</v>
      </c>
      <c r="C264" s="345" t="s">
        <v>20</v>
      </c>
      <c r="D264" s="347">
        <v>1</v>
      </c>
      <c r="E264" s="370"/>
      <c r="F264" s="371"/>
      <c r="G264" s="372">
        <f t="shared" ref="G264:G275" si="15">E264*F264</f>
        <v>0</v>
      </c>
      <c r="H264" s="372"/>
      <c r="I264" s="373"/>
      <c r="J264" s="359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  <c r="IA264" s="13"/>
      <c r="IB264" s="13"/>
      <c r="IC264" s="13"/>
      <c r="ID264" s="13"/>
      <c r="IE264" s="13"/>
      <c r="IF264" s="13"/>
      <c r="IG264" s="13"/>
      <c r="IH264" s="13"/>
      <c r="II264" s="13"/>
      <c r="IJ264" s="13"/>
      <c r="IK264" s="13"/>
      <c r="IL264" s="13"/>
    </row>
    <row r="265" spans="1:246" s="14" customFormat="1" ht="21" customHeight="1" outlineLevel="1">
      <c r="A265" s="428" t="s">
        <v>848</v>
      </c>
      <c r="B265" s="369" t="s">
        <v>649</v>
      </c>
      <c r="C265" s="345" t="s">
        <v>20</v>
      </c>
      <c r="D265" s="347">
        <v>1</v>
      </c>
      <c r="E265" s="370"/>
      <c r="F265" s="371"/>
      <c r="G265" s="372">
        <f t="shared" si="15"/>
        <v>0</v>
      </c>
      <c r="H265" s="372"/>
      <c r="I265" s="373"/>
      <c r="J265" s="359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/>
      <c r="HM265" s="13"/>
      <c r="HN265" s="13"/>
      <c r="HO265" s="13"/>
      <c r="HP265" s="13"/>
      <c r="HQ265" s="13"/>
      <c r="HR265" s="13"/>
      <c r="HS265" s="13"/>
      <c r="HT265" s="13"/>
      <c r="HU265" s="13"/>
      <c r="HV265" s="13"/>
      <c r="HW265" s="13"/>
      <c r="HX265" s="13"/>
      <c r="HY265" s="13"/>
      <c r="HZ265" s="13"/>
      <c r="IA265" s="13"/>
      <c r="IB265" s="13"/>
      <c r="IC265" s="13"/>
      <c r="ID265" s="13"/>
      <c r="IE265" s="13"/>
      <c r="IF265" s="13"/>
      <c r="IG265" s="13"/>
      <c r="IH265" s="13"/>
      <c r="II265" s="13"/>
      <c r="IJ265" s="13"/>
      <c r="IK265" s="13"/>
      <c r="IL265" s="13"/>
    </row>
    <row r="266" spans="1:246" s="14" customFormat="1" ht="21" customHeight="1" outlineLevel="1">
      <c r="A266" s="428" t="s">
        <v>849</v>
      </c>
      <c r="B266" s="369" t="s">
        <v>648</v>
      </c>
      <c r="C266" s="345" t="s">
        <v>20</v>
      </c>
      <c r="D266" s="347">
        <v>1</v>
      </c>
      <c r="E266" s="370"/>
      <c r="F266" s="371"/>
      <c r="G266" s="372">
        <f t="shared" si="15"/>
        <v>0</v>
      </c>
      <c r="H266" s="372"/>
      <c r="I266" s="373"/>
      <c r="J266" s="359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/>
      <c r="IH266" s="13"/>
      <c r="II266" s="13"/>
      <c r="IJ266" s="13"/>
      <c r="IK266" s="13"/>
      <c r="IL266" s="13"/>
    </row>
    <row r="267" spans="1:246" s="14" customFormat="1" ht="21" customHeight="1" outlineLevel="1">
      <c r="A267" s="428" t="s">
        <v>850</v>
      </c>
      <c r="B267" s="369" t="s">
        <v>676</v>
      </c>
      <c r="C267" s="345" t="s">
        <v>20</v>
      </c>
      <c r="D267" s="347">
        <v>1</v>
      </c>
      <c r="E267" s="370"/>
      <c r="F267" s="371"/>
      <c r="G267" s="372">
        <f t="shared" si="15"/>
        <v>0</v>
      </c>
      <c r="H267" s="372"/>
      <c r="I267" s="373"/>
      <c r="J267" s="359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  <c r="IA267" s="13"/>
      <c r="IB267" s="13"/>
      <c r="IC267" s="13"/>
      <c r="ID267" s="13"/>
      <c r="IE267" s="13"/>
      <c r="IF267" s="13"/>
      <c r="IG267" s="13"/>
      <c r="IH267" s="13"/>
      <c r="II267" s="13"/>
      <c r="IJ267" s="13"/>
      <c r="IK267" s="13"/>
      <c r="IL267" s="13"/>
    </row>
    <row r="268" spans="1:246" s="14" customFormat="1" ht="21" customHeight="1" outlineLevel="1">
      <c r="A268" s="428" t="s">
        <v>851</v>
      </c>
      <c r="B268" s="369" t="s">
        <v>677</v>
      </c>
      <c r="C268" s="345" t="s">
        <v>20</v>
      </c>
      <c r="D268" s="347">
        <v>1</v>
      </c>
      <c r="E268" s="370"/>
      <c r="F268" s="371"/>
      <c r="G268" s="372">
        <f t="shared" si="15"/>
        <v>0</v>
      </c>
      <c r="H268" s="372"/>
      <c r="I268" s="373"/>
      <c r="J268" s="359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  <c r="IA268" s="13"/>
      <c r="IB268" s="13"/>
      <c r="IC268" s="13"/>
      <c r="ID268" s="13"/>
      <c r="IE268" s="13"/>
      <c r="IF268" s="13"/>
      <c r="IG268" s="13"/>
      <c r="IH268" s="13"/>
      <c r="II268" s="13"/>
      <c r="IJ268" s="13"/>
      <c r="IK268" s="13"/>
      <c r="IL268" s="13"/>
    </row>
    <row r="269" spans="1:246" s="14" customFormat="1" ht="21" customHeight="1" outlineLevel="1">
      <c r="A269" s="428" t="s">
        <v>1922</v>
      </c>
      <c r="B269" s="369" t="s">
        <v>678</v>
      </c>
      <c r="C269" s="345" t="s">
        <v>20</v>
      </c>
      <c r="D269" s="347">
        <v>1</v>
      </c>
      <c r="E269" s="370"/>
      <c r="F269" s="371"/>
      <c r="G269" s="372">
        <f t="shared" si="15"/>
        <v>0</v>
      </c>
      <c r="H269" s="372"/>
      <c r="I269" s="373"/>
      <c r="J269" s="359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/>
      <c r="HM269" s="13"/>
      <c r="HN269" s="13"/>
      <c r="HO269" s="13"/>
      <c r="HP269" s="13"/>
      <c r="HQ269" s="13"/>
      <c r="HR269" s="13"/>
      <c r="HS269" s="13"/>
      <c r="HT269" s="13"/>
      <c r="HU269" s="13"/>
      <c r="HV269" s="13"/>
      <c r="HW269" s="13"/>
      <c r="HX269" s="13"/>
      <c r="HY269" s="13"/>
      <c r="HZ269" s="13"/>
      <c r="IA269" s="13"/>
      <c r="IB269" s="13"/>
      <c r="IC269" s="13"/>
      <c r="ID269" s="13"/>
      <c r="IE269" s="13"/>
      <c r="IF269" s="13"/>
      <c r="IG269" s="13"/>
      <c r="IH269" s="13"/>
      <c r="II269" s="13"/>
      <c r="IJ269" s="13"/>
      <c r="IK269" s="13"/>
      <c r="IL269" s="13"/>
    </row>
    <row r="270" spans="1:246" s="14" customFormat="1" ht="21" customHeight="1" outlineLevel="1">
      <c r="A270" s="428" t="s">
        <v>1923</v>
      </c>
      <c r="B270" s="369" t="s">
        <v>844</v>
      </c>
      <c r="C270" s="345" t="s">
        <v>20</v>
      </c>
      <c r="D270" s="347">
        <v>1</v>
      </c>
      <c r="E270" s="370"/>
      <c r="F270" s="371"/>
      <c r="G270" s="372">
        <f t="shared" si="15"/>
        <v>0</v>
      </c>
      <c r="H270" s="372"/>
      <c r="I270" s="373"/>
      <c r="J270" s="359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  <c r="IA270" s="13"/>
      <c r="IB270" s="13"/>
      <c r="IC270" s="13"/>
      <c r="ID270" s="13"/>
      <c r="IE270" s="13"/>
      <c r="IF270" s="13"/>
      <c r="IG270" s="13"/>
      <c r="IH270" s="13"/>
      <c r="II270" s="13"/>
      <c r="IJ270" s="13"/>
      <c r="IK270" s="13"/>
      <c r="IL270" s="13"/>
    </row>
    <row r="271" spans="1:246" s="14" customFormat="1" ht="21" customHeight="1" outlineLevel="1">
      <c r="A271" s="428" t="s">
        <v>1924</v>
      </c>
      <c r="B271" s="369" t="s">
        <v>784</v>
      </c>
      <c r="C271" s="345" t="s">
        <v>20</v>
      </c>
      <c r="D271" s="347">
        <v>1</v>
      </c>
      <c r="E271" s="370"/>
      <c r="F271" s="371"/>
      <c r="G271" s="372">
        <f t="shared" si="15"/>
        <v>0</v>
      </c>
      <c r="H271" s="372"/>
      <c r="I271" s="373"/>
      <c r="J271" s="359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  <c r="IA271" s="13"/>
      <c r="IB271" s="13"/>
      <c r="IC271" s="13"/>
      <c r="ID271" s="13"/>
      <c r="IE271" s="13"/>
      <c r="IF271" s="13"/>
      <c r="IG271" s="13"/>
      <c r="IH271" s="13"/>
      <c r="II271" s="13"/>
      <c r="IJ271" s="13"/>
      <c r="IK271" s="13"/>
      <c r="IL271" s="13"/>
    </row>
    <row r="272" spans="1:246" s="14" customFormat="1" ht="21" customHeight="1" outlineLevel="1">
      <c r="A272" s="428" t="s">
        <v>1925</v>
      </c>
      <c r="B272" s="369" t="s">
        <v>655</v>
      </c>
      <c r="C272" s="345" t="s">
        <v>20</v>
      </c>
      <c r="D272" s="347">
        <v>1</v>
      </c>
      <c r="E272" s="370"/>
      <c r="F272" s="371"/>
      <c r="G272" s="372">
        <f t="shared" si="15"/>
        <v>0</v>
      </c>
      <c r="H272" s="372"/>
      <c r="I272" s="373"/>
      <c r="J272" s="359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/>
      <c r="HM272" s="13"/>
      <c r="HN272" s="13"/>
      <c r="HO272" s="13"/>
      <c r="HP272" s="13"/>
      <c r="HQ272" s="13"/>
      <c r="HR272" s="13"/>
      <c r="HS272" s="13"/>
      <c r="HT272" s="13"/>
      <c r="HU272" s="13"/>
      <c r="HV272" s="13"/>
      <c r="HW272" s="13"/>
      <c r="HX272" s="13"/>
      <c r="HY272" s="13"/>
      <c r="HZ272" s="13"/>
      <c r="IA272" s="13"/>
      <c r="IB272" s="13"/>
      <c r="IC272" s="13"/>
      <c r="ID272" s="13"/>
      <c r="IE272" s="13"/>
      <c r="IF272" s="13"/>
      <c r="IG272" s="13"/>
      <c r="IH272" s="13"/>
      <c r="II272" s="13"/>
      <c r="IJ272" s="13"/>
      <c r="IK272" s="13"/>
      <c r="IL272" s="13"/>
    </row>
    <row r="273" spans="1:246" s="14" customFormat="1" ht="21" customHeight="1" outlineLevel="1">
      <c r="A273" s="428" t="s">
        <v>1926</v>
      </c>
      <c r="B273" s="369" t="s">
        <v>652</v>
      </c>
      <c r="C273" s="345" t="s">
        <v>20</v>
      </c>
      <c r="D273" s="347">
        <v>1</v>
      </c>
      <c r="E273" s="370"/>
      <c r="F273" s="371"/>
      <c r="G273" s="372">
        <f t="shared" si="15"/>
        <v>0</v>
      </c>
      <c r="H273" s="372"/>
      <c r="I273" s="373"/>
      <c r="J273" s="359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/>
      <c r="HM273" s="13"/>
      <c r="HN273" s="13"/>
      <c r="HO273" s="13"/>
      <c r="HP273" s="13"/>
      <c r="HQ273" s="13"/>
      <c r="HR273" s="13"/>
      <c r="HS273" s="13"/>
      <c r="HT273" s="13"/>
      <c r="HU273" s="13"/>
      <c r="HV273" s="13"/>
      <c r="HW273" s="13"/>
      <c r="HX273" s="13"/>
      <c r="HY273" s="13"/>
      <c r="HZ273" s="13"/>
      <c r="IA273" s="13"/>
      <c r="IB273" s="13"/>
      <c r="IC273" s="13"/>
      <c r="ID273" s="13"/>
      <c r="IE273" s="13"/>
      <c r="IF273" s="13"/>
      <c r="IG273" s="13"/>
      <c r="IH273" s="13"/>
      <c r="II273" s="13"/>
      <c r="IJ273" s="13"/>
      <c r="IK273" s="13"/>
      <c r="IL273" s="13"/>
    </row>
    <row r="274" spans="1:246" s="14" customFormat="1" ht="21" customHeight="1" outlineLevel="1">
      <c r="A274" s="428" t="s">
        <v>1927</v>
      </c>
      <c r="B274" s="369" t="s">
        <v>653</v>
      </c>
      <c r="C274" s="345" t="s">
        <v>20</v>
      </c>
      <c r="D274" s="347">
        <v>1</v>
      </c>
      <c r="E274" s="370"/>
      <c r="F274" s="371"/>
      <c r="G274" s="372">
        <f t="shared" si="15"/>
        <v>0</v>
      </c>
      <c r="H274" s="372"/>
      <c r="I274" s="373"/>
      <c r="J274" s="359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  <c r="IA274" s="13"/>
      <c r="IB274" s="13"/>
      <c r="IC274" s="13"/>
      <c r="ID274" s="13"/>
      <c r="IE274" s="13"/>
      <c r="IF274" s="13"/>
      <c r="IG274" s="13"/>
      <c r="IH274" s="13"/>
      <c r="II274" s="13"/>
      <c r="IJ274" s="13"/>
      <c r="IK274" s="13"/>
      <c r="IL274" s="13"/>
    </row>
    <row r="275" spans="1:246" ht="25.25" customHeight="1" outlineLevel="1">
      <c r="A275" s="428" t="s">
        <v>1928</v>
      </c>
      <c r="B275" s="369" t="s">
        <v>97</v>
      </c>
      <c r="C275" s="345" t="s">
        <v>20</v>
      </c>
      <c r="D275" s="347">
        <v>1</v>
      </c>
      <c r="E275" s="370"/>
      <c r="F275" s="371"/>
      <c r="G275" s="372">
        <f t="shared" si="15"/>
        <v>0</v>
      </c>
      <c r="H275" s="372"/>
      <c r="I275" s="398"/>
      <c r="J275" s="18"/>
    </row>
    <row r="276" spans="1:246" s="14" customFormat="1" ht="21" customHeight="1">
      <c r="A276" s="426" t="s">
        <v>853</v>
      </c>
      <c r="B276" s="368" t="s">
        <v>845</v>
      </c>
      <c r="C276" s="318"/>
      <c r="D276" s="313"/>
      <c r="E276" s="313"/>
      <c r="F276" s="314"/>
      <c r="G276" s="315"/>
      <c r="H276" s="315">
        <f>G277+G282+G291+G298+G299</f>
        <v>0</v>
      </c>
      <c r="I276" s="316"/>
      <c r="J276" s="359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/>
      <c r="HM276" s="13"/>
      <c r="HN276" s="13"/>
      <c r="HO276" s="13"/>
      <c r="HP276" s="13"/>
      <c r="HQ276" s="13"/>
      <c r="HR276" s="13"/>
      <c r="HS276" s="13"/>
      <c r="HT276" s="13"/>
      <c r="HU276" s="13"/>
      <c r="HV276" s="13"/>
      <c r="HW276" s="13"/>
      <c r="HX276" s="13"/>
      <c r="HY276" s="13"/>
      <c r="HZ276" s="13"/>
      <c r="IA276" s="13"/>
      <c r="IB276" s="13"/>
      <c r="IC276" s="13"/>
      <c r="ID276" s="13"/>
      <c r="IE276" s="13"/>
      <c r="IF276" s="13"/>
      <c r="IG276" s="13"/>
      <c r="IH276" s="13"/>
      <c r="II276" s="13"/>
      <c r="IJ276" s="13"/>
      <c r="IK276" s="13"/>
      <c r="IL276" s="13"/>
    </row>
    <row r="277" spans="1:246" s="14" customFormat="1" ht="21.5" customHeight="1" outlineLevel="1">
      <c r="A277" s="428" t="s">
        <v>854</v>
      </c>
      <c r="B277" s="369" t="s">
        <v>690</v>
      </c>
      <c r="C277" s="345" t="s">
        <v>20</v>
      </c>
      <c r="D277" s="347">
        <v>1</v>
      </c>
      <c r="E277" s="370"/>
      <c r="F277" s="371"/>
      <c r="G277" s="372">
        <f>SUM(F278:F282)</f>
        <v>0</v>
      </c>
      <c r="H277" s="372"/>
      <c r="I277" s="373"/>
      <c r="J277" s="359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/>
      <c r="IH277" s="13"/>
      <c r="II277" s="13"/>
      <c r="IJ277" s="13"/>
      <c r="IK277" s="13"/>
      <c r="IL277" s="13"/>
    </row>
    <row r="278" spans="1:246" s="14" customFormat="1" ht="21.5" customHeight="1" outlineLevel="1">
      <c r="A278" s="438" t="s">
        <v>1144</v>
      </c>
      <c r="B278" s="447" t="s">
        <v>1126</v>
      </c>
      <c r="C278" s="197" t="s">
        <v>19</v>
      </c>
      <c r="D278" s="77">
        <v>30</v>
      </c>
      <c r="E278" s="79"/>
      <c r="F278" s="81"/>
      <c r="G278" s="80">
        <f t="shared" ref="G278:G281" si="16">E278*F278</f>
        <v>0</v>
      </c>
      <c r="H278" s="80"/>
      <c r="I278" s="366"/>
      <c r="J278" s="359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/>
      <c r="IH278" s="13"/>
      <c r="II278" s="13"/>
      <c r="IJ278" s="13"/>
      <c r="IK278" s="13"/>
      <c r="IL278" s="13"/>
    </row>
    <row r="279" spans="1:246" s="14" customFormat="1" ht="21.5" customHeight="1" outlineLevel="1">
      <c r="A279" s="438" t="s">
        <v>1145</v>
      </c>
      <c r="B279" s="447" t="s">
        <v>1127</v>
      </c>
      <c r="C279" s="197" t="s">
        <v>19</v>
      </c>
      <c r="D279" s="77">
        <v>9</v>
      </c>
      <c r="E279" s="79"/>
      <c r="F279" s="81"/>
      <c r="G279" s="80">
        <f t="shared" si="16"/>
        <v>0</v>
      </c>
      <c r="H279" s="80"/>
      <c r="I279" s="366"/>
      <c r="J279" s="359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  <c r="IA279" s="13"/>
      <c r="IB279" s="13"/>
      <c r="IC279" s="13"/>
      <c r="ID279" s="13"/>
      <c r="IE279" s="13"/>
      <c r="IF279" s="13"/>
      <c r="IG279" s="13"/>
      <c r="IH279" s="13"/>
      <c r="II279" s="13"/>
      <c r="IJ279" s="13"/>
      <c r="IK279" s="13"/>
      <c r="IL279" s="13"/>
    </row>
    <row r="280" spans="1:246" s="14" customFormat="1" ht="21.5" customHeight="1" outlineLevel="1">
      <c r="A280" s="438" t="s">
        <v>1146</v>
      </c>
      <c r="B280" s="447" t="s">
        <v>1128</v>
      </c>
      <c r="C280" s="197" t="s">
        <v>19</v>
      </c>
      <c r="D280" s="77">
        <v>8</v>
      </c>
      <c r="E280" s="79"/>
      <c r="F280" s="81"/>
      <c r="G280" s="80">
        <f t="shared" si="16"/>
        <v>0</v>
      </c>
      <c r="H280" s="80"/>
      <c r="I280" s="366"/>
      <c r="J280" s="359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/>
      <c r="HM280" s="13"/>
      <c r="HN280" s="13"/>
      <c r="HO280" s="13"/>
      <c r="HP280" s="13"/>
      <c r="HQ280" s="13"/>
      <c r="HR280" s="13"/>
      <c r="HS280" s="13"/>
      <c r="HT280" s="13"/>
      <c r="HU280" s="13"/>
      <c r="HV280" s="13"/>
      <c r="HW280" s="13"/>
      <c r="HX280" s="13"/>
      <c r="HY280" s="13"/>
      <c r="HZ280" s="13"/>
      <c r="IA280" s="13"/>
      <c r="IB280" s="13"/>
      <c r="IC280" s="13"/>
      <c r="ID280" s="13"/>
      <c r="IE280" s="13"/>
      <c r="IF280" s="13"/>
      <c r="IG280" s="13"/>
      <c r="IH280" s="13"/>
      <c r="II280" s="13"/>
      <c r="IJ280" s="13"/>
      <c r="IK280" s="13"/>
      <c r="IL280" s="13"/>
    </row>
    <row r="281" spans="1:246" s="14" customFormat="1" ht="21.5" customHeight="1" outlineLevel="1">
      <c r="A281" s="438" t="s">
        <v>1147</v>
      </c>
      <c r="B281" s="447" t="s">
        <v>1129</v>
      </c>
      <c r="C281" s="197" t="s">
        <v>19</v>
      </c>
      <c r="D281" s="77">
        <v>4</v>
      </c>
      <c r="E281" s="79"/>
      <c r="F281" s="81"/>
      <c r="G281" s="80">
        <f t="shared" si="16"/>
        <v>0</v>
      </c>
      <c r="H281" s="80"/>
      <c r="I281" s="366"/>
      <c r="J281" s="359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  <c r="FL281" s="13"/>
      <c r="FM281" s="13"/>
      <c r="FN281" s="13"/>
      <c r="FO281" s="13"/>
      <c r="FP281" s="13"/>
      <c r="FQ281" s="13"/>
      <c r="FR281" s="13"/>
      <c r="FS281" s="13"/>
      <c r="FT281" s="13"/>
      <c r="FU281" s="13"/>
      <c r="FV281" s="13"/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/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  <c r="HF281" s="13"/>
      <c r="HG281" s="13"/>
      <c r="HH281" s="13"/>
      <c r="HI281" s="13"/>
      <c r="HJ281" s="13"/>
      <c r="HK281" s="13"/>
      <c r="HL281" s="13"/>
      <c r="HM281" s="13"/>
      <c r="HN281" s="13"/>
      <c r="HO281" s="13"/>
      <c r="HP281" s="13"/>
      <c r="HQ281" s="13"/>
      <c r="HR281" s="13"/>
      <c r="HS281" s="13"/>
      <c r="HT281" s="13"/>
      <c r="HU281" s="13"/>
      <c r="HV281" s="13"/>
      <c r="HW281" s="13"/>
      <c r="HX281" s="13"/>
      <c r="HY281" s="13"/>
      <c r="HZ281" s="13"/>
      <c r="IA281" s="13"/>
      <c r="IB281" s="13"/>
      <c r="IC281" s="13"/>
      <c r="ID281" s="13"/>
      <c r="IE281" s="13"/>
      <c r="IF281" s="13"/>
      <c r="IG281" s="13"/>
      <c r="IH281" s="13"/>
      <c r="II281" s="13"/>
      <c r="IJ281" s="13"/>
      <c r="IK281" s="13"/>
      <c r="IL281" s="13"/>
    </row>
    <row r="282" spans="1:246" s="14" customFormat="1" ht="21.5" customHeight="1" outlineLevel="1">
      <c r="A282" s="428" t="s">
        <v>855</v>
      </c>
      <c r="B282" s="369" t="s">
        <v>710</v>
      </c>
      <c r="C282" s="345" t="s">
        <v>20</v>
      </c>
      <c r="D282" s="347">
        <v>1</v>
      </c>
      <c r="E282" s="370"/>
      <c r="F282" s="371"/>
      <c r="G282" s="372">
        <f>SUM(F283:F290)</f>
        <v>0</v>
      </c>
      <c r="H282" s="372"/>
      <c r="I282" s="373"/>
      <c r="J282" s="359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  <c r="FL282" s="13"/>
      <c r="FM282" s="13"/>
      <c r="FN282" s="13"/>
      <c r="FO282" s="13"/>
      <c r="FP282" s="13"/>
      <c r="FQ282" s="13"/>
      <c r="FR282" s="13"/>
      <c r="FS282" s="13"/>
      <c r="FT282" s="13"/>
      <c r="FU282" s="13"/>
      <c r="FV282" s="13"/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/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  <c r="HF282" s="13"/>
      <c r="HG282" s="13"/>
      <c r="HH282" s="13"/>
      <c r="HI282" s="13"/>
      <c r="HJ282" s="13"/>
      <c r="HK282" s="13"/>
      <c r="HL282" s="13"/>
      <c r="HM282" s="13"/>
      <c r="HN282" s="13"/>
      <c r="HO282" s="13"/>
      <c r="HP282" s="13"/>
      <c r="HQ282" s="13"/>
      <c r="HR282" s="13"/>
      <c r="HS282" s="13"/>
      <c r="HT282" s="13"/>
      <c r="HU282" s="13"/>
      <c r="HV282" s="13"/>
      <c r="HW282" s="13"/>
      <c r="HX282" s="13"/>
      <c r="HY282" s="13"/>
      <c r="HZ282" s="13"/>
      <c r="IA282" s="13"/>
      <c r="IB282" s="13"/>
      <c r="IC282" s="13"/>
      <c r="ID282" s="13"/>
      <c r="IE282" s="13"/>
      <c r="IF282" s="13"/>
      <c r="IG282" s="13"/>
      <c r="IH282" s="13"/>
      <c r="II282" s="13"/>
      <c r="IJ282" s="13"/>
      <c r="IK282" s="13"/>
      <c r="IL282" s="13"/>
    </row>
    <row r="283" spans="1:246" s="14" customFormat="1" ht="21" customHeight="1" outlineLevel="1">
      <c r="A283" s="438" t="s">
        <v>1155</v>
      </c>
      <c r="B283" s="447" t="s">
        <v>1130</v>
      </c>
      <c r="C283" s="197" t="s">
        <v>19</v>
      </c>
      <c r="D283" s="77">
        <v>19</v>
      </c>
      <c r="E283" s="79"/>
      <c r="F283" s="81"/>
      <c r="G283" s="80">
        <f t="shared" ref="G283:G290" si="17">E283*F283</f>
        <v>0</v>
      </c>
      <c r="H283" s="80"/>
      <c r="I283" s="366"/>
      <c r="J283" s="359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  <c r="FL283" s="13"/>
      <c r="FM283" s="13"/>
      <c r="FN283" s="13"/>
      <c r="FO283" s="13"/>
      <c r="FP283" s="13"/>
      <c r="FQ283" s="13"/>
      <c r="FR283" s="13"/>
      <c r="FS283" s="13"/>
      <c r="FT283" s="13"/>
      <c r="FU283" s="13"/>
      <c r="FV283" s="13"/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/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  <c r="HF283" s="13"/>
      <c r="HG283" s="13"/>
      <c r="HH283" s="13"/>
      <c r="HI283" s="13"/>
      <c r="HJ283" s="13"/>
      <c r="HK283" s="13"/>
      <c r="HL283" s="13"/>
      <c r="HM283" s="13"/>
      <c r="HN283" s="13"/>
      <c r="HO283" s="13"/>
      <c r="HP283" s="13"/>
      <c r="HQ283" s="13"/>
      <c r="HR283" s="13"/>
      <c r="HS283" s="13"/>
      <c r="HT283" s="13"/>
      <c r="HU283" s="13"/>
      <c r="HV283" s="13"/>
      <c r="HW283" s="13"/>
      <c r="HX283" s="13"/>
      <c r="HY283" s="13"/>
      <c r="HZ283" s="13"/>
      <c r="IA283" s="13"/>
      <c r="IB283" s="13"/>
      <c r="IC283" s="13"/>
      <c r="ID283" s="13"/>
      <c r="IE283" s="13"/>
      <c r="IF283" s="13"/>
      <c r="IG283" s="13"/>
      <c r="IH283" s="13"/>
      <c r="II283" s="13"/>
      <c r="IJ283" s="13"/>
      <c r="IK283" s="13"/>
      <c r="IL283" s="13"/>
    </row>
    <row r="284" spans="1:246" s="14" customFormat="1" ht="21" customHeight="1" outlineLevel="1">
      <c r="A284" s="438" t="s">
        <v>1156</v>
      </c>
      <c r="B284" s="447" t="s">
        <v>1131</v>
      </c>
      <c r="C284" s="197" t="s">
        <v>19</v>
      </c>
      <c r="D284" s="77">
        <v>1</v>
      </c>
      <c r="E284" s="79"/>
      <c r="F284" s="81"/>
      <c r="G284" s="80">
        <f t="shared" si="17"/>
        <v>0</v>
      </c>
      <c r="H284" s="80"/>
      <c r="I284" s="366"/>
      <c r="J284" s="359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/>
      <c r="FM284" s="13"/>
      <c r="FN284" s="13"/>
      <c r="FO284" s="13"/>
      <c r="FP284" s="13"/>
      <c r="FQ284" s="13"/>
      <c r="FR284" s="13"/>
      <c r="FS284" s="13"/>
      <c r="FT284" s="13"/>
      <c r="FU284" s="13"/>
      <c r="FV284" s="13"/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/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  <c r="HF284" s="13"/>
      <c r="HG284" s="13"/>
      <c r="HH284" s="13"/>
      <c r="HI284" s="13"/>
      <c r="HJ284" s="13"/>
      <c r="HK284" s="13"/>
      <c r="HL284" s="13"/>
      <c r="HM284" s="13"/>
      <c r="HN284" s="13"/>
      <c r="HO284" s="13"/>
      <c r="HP284" s="13"/>
      <c r="HQ284" s="13"/>
      <c r="HR284" s="13"/>
      <c r="HS284" s="13"/>
      <c r="HT284" s="13"/>
      <c r="HU284" s="13"/>
      <c r="HV284" s="13"/>
      <c r="HW284" s="13"/>
      <c r="HX284" s="13"/>
      <c r="HY284" s="13"/>
      <c r="HZ284" s="13"/>
      <c r="IA284" s="13"/>
      <c r="IB284" s="13"/>
      <c r="IC284" s="13"/>
      <c r="ID284" s="13"/>
      <c r="IE284" s="13"/>
      <c r="IF284" s="13"/>
      <c r="IG284" s="13"/>
      <c r="IH284" s="13"/>
      <c r="II284" s="13"/>
      <c r="IJ284" s="13"/>
      <c r="IK284" s="13"/>
      <c r="IL284" s="13"/>
    </row>
    <row r="285" spans="1:246" s="14" customFormat="1" ht="21" customHeight="1" outlineLevel="1">
      <c r="A285" s="438" t="s">
        <v>1157</v>
      </c>
      <c r="B285" s="447" t="s">
        <v>1132</v>
      </c>
      <c r="C285" s="197" t="s">
        <v>19</v>
      </c>
      <c r="D285" s="77">
        <v>7</v>
      </c>
      <c r="E285" s="79"/>
      <c r="F285" s="81"/>
      <c r="G285" s="80">
        <f t="shared" si="17"/>
        <v>0</v>
      </c>
      <c r="H285" s="80"/>
      <c r="I285" s="366"/>
      <c r="J285" s="359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/>
      <c r="HM285" s="13"/>
      <c r="HN285" s="13"/>
      <c r="HO285" s="13"/>
      <c r="HP285" s="13"/>
      <c r="HQ285" s="13"/>
      <c r="HR285" s="13"/>
      <c r="HS285" s="13"/>
      <c r="HT285" s="13"/>
      <c r="HU285" s="13"/>
      <c r="HV285" s="13"/>
      <c r="HW285" s="13"/>
      <c r="HX285" s="13"/>
      <c r="HY285" s="13"/>
      <c r="HZ285" s="13"/>
      <c r="IA285" s="13"/>
      <c r="IB285" s="13"/>
      <c r="IC285" s="13"/>
      <c r="ID285" s="13"/>
      <c r="IE285" s="13"/>
      <c r="IF285" s="13"/>
      <c r="IG285" s="13"/>
      <c r="IH285" s="13"/>
      <c r="II285" s="13"/>
      <c r="IJ285" s="13"/>
      <c r="IK285" s="13"/>
      <c r="IL285" s="13"/>
    </row>
    <row r="286" spans="1:246" s="14" customFormat="1" ht="21" customHeight="1" outlineLevel="1">
      <c r="A286" s="438" t="s">
        <v>1929</v>
      </c>
      <c r="B286" s="447" t="s">
        <v>1133</v>
      </c>
      <c r="C286" s="197" t="s">
        <v>19</v>
      </c>
      <c r="D286" s="77">
        <v>29</v>
      </c>
      <c r="E286" s="79"/>
      <c r="F286" s="81"/>
      <c r="G286" s="80">
        <f t="shared" si="17"/>
        <v>0</v>
      </c>
      <c r="H286" s="80"/>
      <c r="I286" s="366"/>
      <c r="J286" s="359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/>
      <c r="FR286" s="13"/>
      <c r="FS286" s="13"/>
      <c r="FT286" s="13"/>
      <c r="FU286" s="13"/>
      <c r="FV286" s="13"/>
      <c r="FW286" s="13"/>
      <c r="FX286" s="13"/>
      <c r="FY286" s="13"/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/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  <c r="HF286" s="13"/>
      <c r="HG286" s="13"/>
      <c r="HH286" s="13"/>
      <c r="HI286" s="13"/>
      <c r="HJ286" s="13"/>
      <c r="HK286" s="13"/>
      <c r="HL286" s="13"/>
      <c r="HM286" s="13"/>
      <c r="HN286" s="13"/>
      <c r="HO286" s="13"/>
      <c r="HP286" s="13"/>
      <c r="HQ286" s="13"/>
      <c r="HR286" s="13"/>
      <c r="HS286" s="13"/>
      <c r="HT286" s="13"/>
      <c r="HU286" s="13"/>
      <c r="HV286" s="13"/>
      <c r="HW286" s="13"/>
      <c r="HX286" s="13"/>
      <c r="HY286" s="13"/>
      <c r="HZ286" s="13"/>
      <c r="IA286" s="13"/>
      <c r="IB286" s="13"/>
      <c r="IC286" s="13"/>
      <c r="ID286" s="13"/>
      <c r="IE286" s="13"/>
      <c r="IF286" s="13"/>
      <c r="IG286" s="13"/>
      <c r="IH286" s="13"/>
      <c r="II286" s="13"/>
      <c r="IJ286" s="13"/>
      <c r="IK286" s="13"/>
      <c r="IL286" s="13"/>
    </row>
    <row r="287" spans="1:246" s="14" customFormat="1" ht="21" customHeight="1" outlineLevel="1">
      <c r="A287" s="438" t="s">
        <v>1930</v>
      </c>
      <c r="B287" s="447" t="s">
        <v>1134</v>
      </c>
      <c r="C287" s="197" t="s">
        <v>19</v>
      </c>
      <c r="D287" s="77">
        <v>1</v>
      </c>
      <c r="E287" s="79"/>
      <c r="F287" s="81"/>
      <c r="G287" s="80">
        <f t="shared" si="17"/>
        <v>0</v>
      </c>
      <c r="H287" s="80"/>
      <c r="I287" s="366"/>
      <c r="J287" s="359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/>
      <c r="FS287" s="13"/>
      <c r="FT287" s="13"/>
      <c r="FU287" s="13"/>
      <c r="FV287" s="13"/>
      <c r="FW287" s="13"/>
      <c r="FX287" s="13"/>
      <c r="FY287" s="13"/>
      <c r="FZ287" s="13"/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/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13"/>
      <c r="HE287" s="13"/>
      <c r="HF287" s="13"/>
      <c r="HG287" s="13"/>
      <c r="HH287" s="13"/>
      <c r="HI287" s="13"/>
      <c r="HJ287" s="13"/>
      <c r="HK287" s="13"/>
      <c r="HL287" s="13"/>
      <c r="HM287" s="13"/>
      <c r="HN287" s="13"/>
      <c r="HO287" s="13"/>
      <c r="HP287" s="13"/>
      <c r="HQ287" s="13"/>
      <c r="HR287" s="13"/>
      <c r="HS287" s="13"/>
      <c r="HT287" s="13"/>
      <c r="HU287" s="13"/>
      <c r="HV287" s="13"/>
      <c r="HW287" s="13"/>
      <c r="HX287" s="13"/>
      <c r="HY287" s="13"/>
      <c r="HZ287" s="13"/>
      <c r="IA287" s="13"/>
      <c r="IB287" s="13"/>
      <c r="IC287" s="13"/>
      <c r="ID287" s="13"/>
      <c r="IE287" s="13"/>
      <c r="IF287" s="13"/>
      <c r="IG287" s="13"/>
      <c r="IH287" s="13"/>
      <c r="II287" s="13"/>
      <c r="IJ287" s="13"/>
      <c r="IK287" s="13"/>
      <c r="IL287" s="13"/>
    </row>
    <row r="288" spans="1:246" s="14" customFormat="1" ht="21" customHeight="1" outlineLevel="1">
      <c r="A288" s="438" t="s">
        <v>1931</v>
      </c>
      <c r="B288" s="447" t="s">
        <v>1135</v>
      </c>
      <c r="C288" s="197" t="s">
        <v>19</v>
      </c>
      <c r="D288" s="77">
        <v>8</v>
      </c>
      <c r="E288" s="79"/>
      <c r="F288" s="81"/>
      <c r="G288" s="80">
        <f t="shared" si="17"/>
        <v>0</v>
      </c>
      <c r="H288" s="80"/>
      <c r="I288" s="366"/>
      <c r="J288" s="359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/>
      <c r="IA288" s="13"/>
      <c r="IB288" s="13"/>
      <c r="IC288" s="13"/>
      <c r="ID288" s="13"/>
      <c r="IE288" s="13"/>
      <c r="IF288" s="13"/>
      <c r="IG288" s="13"/>
      <c r="IH288" s="13"/>
      <c r="II288" s="13"/>
      <c r="IJ288" s="13"/>
      <c r="IK288" s="13"/>
      <c r="IL288" s="13"/>
    </row>
    <row r="289" spans="1:246" s="14" customFormat="1" ht="21" customHeight="1" outlineLevel="1">
      <c r="A289" s="438" t="s">
        <v>1932</v>
      </c>
      <c r="B289" s="447" t="s">
        <v>1136</v>
      </c>
      <c r="C289" s="197" t="s">
        <v>19</v>
      </c>
      <c r="D289" s="77">
        <v>9</v>
      </c>
      <c r="E289" s="79"/>
      <c r="F289" s="81"/>
      <c r="G289" s="80">
        <f t="shared" si="17"/>
        <v>0</v>
      </c>
      <c r="H289" s="80"/>
      <c r="I289" s="366"/>
      <c r="J289" s="359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  <c r="IA289" s="13"/>
      <c r="IB289" s="13"/>
      <c r="IC289" s="13"/>
      <c r="ID289" s="13"/>
      <c r="IE289" s="13"/>
      <c r="IF289" s="13"/>
      <c r="IG289" s="13"/>
      <c r="IH289" s="13"/>
      <c r="II289" s="13"/>
      <c r="IJ289" s="13"/>
      <c r="IK289" s="13"/>
      <c r="IL289" s="13"/>
    </row>
    <row r="290" spans="1:246" s="14" customFormat="1" ht="21" customHeight="1" outlineLevel="1">
      <c r="A290" s="438" t="s">
        <v>1933</v>
      </c>
      <c r="B290" s="447" t="s">
        <v>1137</v>
      </c>
      <c r="C290" s="197" t="s">
        <v>19</v>
      </c>
      <c r="D290" s="77">
        <v>1</v>
      </c>
      <c r="E290" s="79"/>
      <c r="F290" s="81"/>
      <c r="G290" s="80">
        <f t="shared" si="17"/>
        <v>0</v>
      </c>
      <c r="H290" s="80"/>
      <c r="I290" s="366"/>
      <c r="J290" s="359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  <c r="HF290" s="13"/>
      <c r="HG290" s="13"/>
      <c r="HH290" s="13"/>
      <c r="HI290" s="13"/>
      <c r="HJ290" s="13"/>
      <c r="HK290" s="13"/>
      <c r="HL290" s="13"/>
      <c r="HM290" s="13"/>
      <c r="HN290" s="13"/>
      <c r="HO290" s="13"/>
      <c r="HP290" s="13"/>
      <c r="HQ290" s="13"/>
      <c r="HR290" s="13"/>
      <c r="HS290" s="13"/>
      <c r="HT290" s="13"/>
      <c r="HU290" s="13"/>
      <c r="HV290" s="13"/>
      <c r="HW290" s="13"/>
      <c r="HX290" s="13"/>
      <c r="HY290" s="13"/>
      <c r="HZ290" s="13"/>
      <c r="IA290" s="13"/>
      <c r="IB290" s="13"/>
      <c r="IC290" s="13"/>
      <c r="ID290" s="13"/>
      <c r="IE290" s="13"/>
      <c r="IF290" s="13"/>
      <c r="IG290" s="13"/>
      <c r="IH290" s="13"/>
      <c r="II290" s="13"/>
      <c r="IJ290" s="13"/>
      <c r="IK290" s="13"/>
      <c r="IL290" s="13"/>
    </row>
    <row r="291" spans="1:246" s="14" customFormat="1" ht="21.5" customHeight="1" outlineLevel="1">
      <c r="A291" s="428" t="s">
        <v>856</v>
      </c>
      <c r="B291" s="369" t="s">
        <v>727</v>
      </c>
      <c r="C291" s="345" t="s">
        <v>20</v>
      </c>
      <c r="D291" s="347">
        <v>1</v>
      </c>
      <c r="E291" s="370"/>
      <c r="F291" s="371"/>
      <c r="G291" s="372">
        <f>SUM(F292:F297)</f>
        <v>0</v>
      </c>
      <c r="H291" s="372"/>
      <c r="I291" s="373"/>
      <c r="J291" s="359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  <c r="IA291" s="13"/>
      <c r="IB291" s="13"/>
      <c r="IC291" s="13"/>
      <c r="ID291" s="13"/>
      <c r="IE291" s="13"/>
      <c r="IF291" s="13"/>
      <c r="IG291" s="13"/>
      <c r="IH291" s="13"/>
      <c r="II291" s="13"/>
      <c r="IJ291" s="13"/>
      <c r="IK291" s="13"/>
      <c r="IL291" s="13"/>
    </row>
    <row r="292" spans="1:246" s="14" customFormat="1" ht="21" customHeight="1" outlineLevel="1">
      <c r="A292" s="438" t="s">
        <v>1934</v>
      </c>
      <c r="B292" s="447" t="s">
        <v>1138</v>
      </c>
      <c r="C292" s="197" t="s">
        <v>19</v>
      </c>
      <c r="D292" s="77">
        <v>19</v>
      </c>
      <c r="E292" s="79"/>
      <c r="F292" s="81"/>
      <c r="G292" s="80">
        <f>E292*F292</f>
        <v>0</v>
      </c>
      <c r="H292" s="80"/>
      <c r="I292" s="366"/>
      <c r="J292" s="359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/>
      <c r="IA292" s="13"/>
      <c r="IB292" s="13"/>
      <c r="IC292" s="13"/>
      <c r="ID292" s="13"/>
      <c r="IE292" s="13"/>
      <c r="IF292" s="13"/>
      <c r="IG292" s="13"/>
      <c r="IH292" s="13"/>
      <c r="II292" s="13"/>
      <c r="IJ292" s="13"/>
      <c r="IK292" s="13"/>
      <c r="IL292" s="13"/>
    </row>
    <row r="293" spans="1:246" s="14" customFormat="1" ht="21" customHeight="1" outlineLevel="1">
      <c r="A293" s="438" t="s">
        <v>1935</v>
      </c>
      <c r="B293" s="447" t="s">
        <v>1139</v>
      </c>
      <c r="C293" s="197" t="s">
        <v>19</v>
      </c>
      <c r="D293" s="77">
        <v>1</v>
      </c>
      <c r="E293" s="79"/>
      <c r="F293" s="81"/>
      <c r="G293" s="80">
        <f t="shared" ref="G293:G297" si="18">E293*F293</f>
        <v>0</v>
      </c>
      <c r="H293" s="80"/>
      <c r="I293" s="366"/>
      <c r="J293" s="359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/>
      <c r="IA293" s="13"/>
      <c r="IB293" s="13"/>
      <c r="IC293" s="13"/>
      <c r="ID293" s="13"/>
      <c r="IE293" s="13"/>
      <c r="IF293" s="13"/>
      <c r="IG293" s="13"/>
      <c r="IH293" s="13"/>
      <c r="II293" s="13"/>
      <c r="IJ293" s="13"/>
      <c r="IK293" s="13"/>
      <c r="IL293" s="13"/>
    </row>
    <row r="294" spans="1:246" s="14" customFormat="1" ht="21" customHeight="1" outlineLevel="1">
      <c r="A294" s="438" t="s">
        <v>1936</v>
      </c>
      <c r="B294" s="447" t="s">
        <v>1140</v>
      </c>
      <c r="C294" s="197" t="s">
        <v>19</v>
      </c>
      <c r="D294" s="77">
        <v>7</v>
      </c>
      <c r="E294" s="79"/>
      <c r="F294" s="81"/>
      <c r="G294" s="80">
        <f t="shared" si="18"/>
        <v>0</v>
      </c>
      <c r="H294" s="80"/>
      <c r="I294" s="366"/>
      <c r="J294" s="359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  <c r="IL294" s="13"/>
    </row>
    <row r="295" spans="1:246" s="14" customFormat="1" ht="21" customHeight="1" outlineLevel="1">
      <c r="A295" s="438" t="s">
        <v>1937</v>
      </c>
      <c r="B295" s="447" t="s">
        <v>1141</v>
      </c>
      <c r="C295" s="197" t="s">
        <v>19</v>
      </c>
      <c r="D295" s="77">
        <v>29</v>
      </c>
      <c r="E295" s="79"/>
      <c r="F295" s="81"/>
      <c r="G295" s="80">
        <f t="shared" si="18"/>
        <v>0</v>
      </c>
      <c r="H295" s="80"/>
      <c r="I295" s="366"/>
      <c r="J295" s="359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/>
      <c r="IA295" s="13"/>
      <c r="IB295" s="13"/>
      <c r="IC295" s="13"/>
      <c r="ID295" s="13"/>
      <c r="IE295" s="13"/>
      <c r="IF295" s="13"/>
      <c r="IG295" s="13"/>
      <c r="IH295" s="13"/>
      <c r="II295" s="13"/>
      <c r="IJ295" s="13"/>
      <c r="IK295" s="13"/>
      <c r="IL295" s="13"/>
    </row>
    <row r="296" spans="1:246" s="14" customFormat="1" ht="21" customHeight="1" outlineLevel="1">
      <c r="A296" s="438" t="s">
        <v>1938</v>
      </c>
      <c r="B296" s="447" t="s">
        <v>1142</v>
      </c>
      <c r="C296" s="197" t="s">
        <v>19</v>
      </c>
      <c r="D296" s="77">
        <v>1</v>
      </c>
      <c r="E296" s="79"/>
      <c r="F296" s="81"/>
      <c r="G296" s="80">
        <f t="shared" si="18"/>
        <v>0</v>
      </c>
      <c r="H296" s="80"/>
      <c r="I296" s="366"/>
      <c r="J296" s="359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/>
      <c r="IH296" s="13"/>
      <c r="II296" s="13"/>
      <c r="IJ296" s="13"/>
      <c r="IK296" s="13"/>
      <c r="IL296" s="13"/>
    </row>
    <row r="297" spans="1:246" s="14" customFormat="1" ht="21" customHeight="1" outlineLevel="1">
      <c r="A297" s="438" t="s">
        <v>1939</v>
      </c>
      <c r="B297" s="447" t="s">
        <v>1143</v>
      </c>
      <c r="C297" s="197" t="s">
        <v>19</v>
      </c>
      <c r="D297" s="77">
        <v>2</v>
      </c>
      <c r="E297" s="79"/>
      <c r="F297" s="81"/>
      <c r="G297" s="80">
        <f t="shared" si="18"/>
        <v>0</v>
      </c>
      <c r="H297" s="80"/>
      <c r="I297" s="366"/>
      <c r="J297" s="359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/>
      <c r="IH297" s="13"/>
      <c r="II297" s="13"/>
      <c r="IJ297" s="13"/>
      <c r="IK297" s="13"/>
      <c r="IL297" s="13"/>
    </row>
    <row r="298" spans="1:246" s="14" customFormat="1" ht="21.5" customHeight="1" outlineLevel="1">
      <c r="A298" s="428" t="s">
        <v>857</v>
      </c>
      <c r="B298" s="369" t="s">
        <v>653</v>
      </c>
      <c r="C298" s="345" t="s">
        <v>20</v>
      </c>
      <c r="D298" s="347">
        <v>1</v>
      </c>
      <c r="E298" s="370"/>
      <c r="F298" s="371"/>
      <c r="G298" s="372">
        <f>E298*F298</f>
        <v>0</v>
      </c>
      <c r="H298" s="372"/>
      <c r="I298" s="373"/>
      <c r="J298" s="359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  <c r="IL298" s="13"/>
    </row>
    <row r="299" spans="1:246" ht="25.25" customHeight="1" outlineLevel="1">
      <c r="A299" s="428" t="s">
        <v>858</v>
      </c>
      <c r="B299" s="369" t="s">
        <v>97</v>
      </c>
      <c r="C299" s="345" t="s">
        <v>20</v>
      </c>
      <c r="D299" s="347">
        <v>1</v>
      </c>
      <c r="E299" s="370"/>
      <c r="F299" s="371"/>
      <c r="G299" s="372">
        <f>E299*F299</f>
        <v>0</v>
      </c>
      <c r="H299" s="372"/>
      <c r="I299" s="373"/>
      <c r="J299" s="18"/>
    </row>
    <row r="300" spans="1:246" s="14" customFormat="1" ht="32.5" customHeight="1">
      <c r="A300" s="426" t="s">
        <v>860</v>
      </c>
      <c r="B300" s="368" t="s">
        <v>852</v>
      </c>
      <c r="C300" s="318"/>
      <c r="D300" s="313"/>
      <c r="E300" s="313"/>
      <c r="F300" s="314"/>
      <c r="G300" s="315"/>
      <c r="H300" s="315">
        <f>G301+G306+G310+G311+G312+G313</f>
        <v>0</v>
      </c>
      <c r="I300" s="316"/>
      <c r="J300" s="359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  <c r="IA300" s="13"/>
      <c r="IB300" s="13"/>
      <c r="IC300" s="13"/>
      <c r="ID300" s="13"/>
      <c r="IE300" s="13"/>
      <c r="IF300" s="13"/>
      <c r="IG300" s="13"/>
      <c r="IH300" s="13"/>
      <c r="II300" s="13"/>
      <c r="IJ300" s="13"/>
      <c r="IK300" s="13"/>
      <c r="IL300" s="13"/>
    </row>
    <row r="301" spans="1:246" s="14" customFormat="1" ht="21" customHeight="1" outlineLevel="1">
      <c r="A301" s="428" t="s">
        <v>861</v>
      </c>
      <c r="B301" s="369" t="s">
        <v>647</v>
      </c>
      <c r="C301" s="345" t="s">
        <v>20</v>
      </c>
      <c r="D301" s="347">
        <v>1</v>
      </c>
      <c r="E301" s="370"/>
      <c r="F301" s="371"/>
      <c r="G301" s="372">
        <f>SUM(F302:F305)</f>
        <v>0</v>
      </c>
      <c r="H301" s="372"/>
      <c r="I301" s="373"/>
      <c r="J301" s="359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  <c r="IA301" s="13"/>
      <c r="IB301" s="13"/>
      <c r="IC301" s="13"/>
      <c r="ID301" s="13"/>
      <c r="IE301" s="13"/>
      <c r="IF301" s="13"/>
      <c r="IG301" s="13"/>
      <c r="IH301" s="13"/>
      <c r="II301" s="13"/>
      <c r="IJ301" s="13"/>
      <c r="IK301" s="13"/>
      <c r="IL301" s="13"/>
    </row>
    <row r="302" spans="1:246" s="14" customFormat="1" ht="21" customHeight="1" outlineLevel="1">
      <c r="A302" s="438" t="s">
        <v>1161</v>
      </c>
      <c r="B302" s="447" t="s">
        <v>1148</v>
      </c>
      <c r="C302" s="197" t="s">
        <v>31</v>
      </c>
      <c r="D302" s="77">
        <v>157</v>
      </c>
      <c r="E302" s="79"/>
      <c r="F302" s="81"/>
      <c r="G302" s="80">
        <f t="shared" ref="G302:G313" si="19">E302*F302</f>
        <v>0</v>
      </c>
      <c r="H302" s="80"/>
      <c r="I302" s="366"/>
      <c r="J302" s="359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/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/>
      <c r="HM302" s="13"/>
      <c r="HN302" s="13"/>
      <c r="HO302" s="13"/>
      <c r="HP302" s="13"/>
      <c r="HQ302" s="13"/>
      <c r="HR302" s="13"/>
      <c r="HS302" s="13"/>
      <c r="HT302" s="13"/>
      <c r="HU302" s="13"/>
      <c r="HV302" s="13"/>
      <c r="HW302" s="13"/>
      <c r="HX302" s="13"/>
      <c r="HY302" s="13"/>
      <c r="HZ302" s="13"/>
      <c r="IA302" s="13"/>
      <c r="IB302" s="13"/>
      <c r="IC302" s="13"/>
      <c r="ID302" s="13"/>
      <c r="IE302" s="13"/>
      <c r="IF302" s="13"/>
      <c r="IG302" s="13"/>
      <c r="IH302" s="13"/>
      <c r="II302" s="13"/>
      <c r="IJ302" s="13"/>
      <c r="IK302" s="13"/>
      <c r="IL302" s="13"/>
    </row>
    <row r="303" spans="1:246" s="14" customFormat="1" ht="21" customHeight="1" outlineLevel="1">
      <c r="A303" s="438" t="s">
        <v>1162</v>
      </c>
      <c r="B303" s="447" t="s">
        <v>1149</v>
      </c>
      <c r="C303" s="197" t="s">
        <v>31</v>
      </c>
      <c r="D303" s="77">
        <v>49</v>
      </c>
      <c r="E303" s="79"/>
      <c r="F303" s="81"/>
      <c r="G303" s="80">
        <f t="shared" si="19"/>
        <v>0</v>
      </c>
      <c r="H303" s="80"/>
      <c r="I303" s="366"/>
      <c r="J303" s="359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/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/>
      <c r="HM303" s="13"/>
      <c r="HN303" s="13"/>
      <c r="HO303" s="13"/>
      <c r="HP303" s="13"/>
      <c r="HQ303" s="13"/>
      <c r="HR303" s="13"/>
      <c r="HS303" s="13"/>
      <c r="HT303" s="13"/>
      <c r="HU303" s="13"/>
      <c r="HV303" s="13"/>
      <c r="HW303" s="13"/>
      <c r="HX303" s="13"/>
      <c r="HY303" s="13"/>
      <c r="HZ303" s="13"/>
      <c r="IA303" s="13"/>
      <c r="IB303" s="13"/>
      <c r="IC303" s="13"/>
      <c r="ID303" s="13"/>
      <c r="IE303" s="13"/>
      <c r="IF303" s="13"/>
      <c r="IG303" s="13"/>
      <c r="IH303" s="13"/>
      <c r="II303" s="13"/>
      <c r="IJ303" s="13"/>
      <c r="IK303" s="13"/>
      <c r="IL303" s="13"/>
    </row>
    <row r="304" spans="1:246" s="14" customFormat="1" ht="21" customHeight="1" outlineLevel="1">
      <c r="A304" s="438" t="s">
        <v>1940</v>
      </c>
      <c r="B304" s="447" t="s">
        <v>1150</v>
      </c>
      <c r="C304" s="197" t="s">
        <v>31</v>
      </c>
      <c r="D304" s="77">
        <v>73</v>
      </c>
      <c r="E304" s="79"/>
      <c r="F304" s="81"/>
      <c r="G304" s="80">
        <f t="shared" si="19"/>
        <v>0</v>
      </c>
      <c r="H304" s="80"/>
      <c r="I304" s="366"/>
      <c r="J304" s="359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/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/>
      <c r="HM304" s="13"/>
      <c r="HN304" s="13"/>
      <c r="HO304" s="13"/>
      <c r="HP304" s="13"/>
      <c r="HQ304" s="13"/>
      <c r="HR304" s="13"/>
      <c r="HS304" s="13"/>
      <c r="HT304" s="13"/>
      <c r="HU304" s="13"/>
      <c r="HV304" s="13"/>
      <c r="HW304" s="13"/>
      <c r="HX304" s="13"/>
      <c r="HY304" s="13"/>
      <c r="HZ304" s="13"/>
      <c r="IA304" s="13"/>
      <c r="IB304" s="13"/>
      <c r="IC304" s="13"/>
      <c r="ID304" s="13"/>
      <c r="IE304" s="13"/>
      <c r="IF304" s="13"/>
      <c r="IG304" s="13"/>
      <c r="IH304" s="13"/>
      <c r="II304" s="13"/>
      <c r="IJ304" s="13"/>
      <c r="IK304" s="13"/>
      <c r="IL304" s="13"/>
    </row>
    <row r="305" spans="1:246" s="14" customFormat="1" ht="21" customHeight="1" outlineLevel="1">
      <c r="A305" s="438" t="s">
        <v>1941</v>
      </c>
      <c r="B305" s="447" t="s">
        <v>1151</v>
      </c>
      <c r="C305" s="197" t="s">
        <v>31</v>
      </c>
      <c r="D305" s="77">
        <v>31</v>
      </c>
      <c r="E305" s="79"/>
      <c r="F305" s="81"/>
      <c r="G305" s="80">
        <f t="shared" si="19"/>
        <v>0</v>
      </c>
      <c r="H305" s="80"/>
      <c r="I305" s="366"/>
      <c r="J305" s="359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  <c r="IA305" s="13"/>
      <c r="IB305" s="13"/>
      <c r="IC305" s="13"/>
      <c r="ID305" s="13"/>
      <c r="IE305" s="13"/>
      <c r="IF305" s="13"/>
      <c r="IG305" s="13"/>
      <c r="IH305" s="13"/>
      <c r="II305" s="13"/>
      <c r="IJ305" s="13"/>
      <c r="IK305" s="13"/>
      <c r="IL305" s="13"/>
    </row>
    <row r="306" spans="1:246" s="14" customFormat="1" ht="21" customHeight="1" outlineLevel="1">
      <c r="A306" s="428" t="s">
        <v>862</v>
      </c>
      <c r="B306" s="369" t="s">
        <v>744</v>
      </c>
      <c r="C306" s="345" t="s">
        <v>20</v>
      </c>
      <c r="D306" s="347">
        <v>1</v>
      </c>
      <c r="E306" s="370"/>
      <c r="F306" s="371"/>
      <c r="G306" s="372">
        <f t="shared" si="19"/>
        <v>0</v>
      </c>
      <c r="H306" s="372"/>
      <c r="I306" s="373"/>
      <c r="J306" s="359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  <c r="IA306" s="13"/>
      <c r="IB306" s="13"/>
      <c r="IC306" s="13"/>
      <c r="ID306" s="13"/>
      <c r="IE306" s="13"/>
      <c r="IF306" s="13"/>
      <c r="IG306" s="13"/>
      <c r="IH306" s="13"/>
      <c r="II306" s="13"/>
      <c r="IJ306" s="13"/>
      <c r="IK306" s="13"/>
      <c r="IL306" s="13"/>
    </row>
    <row r="307" spans="1:246" s="14" customFormat="1" ht="21" customHeight="1" outlineLevel="1">
      <c r="A307" s="438" t="s">
        <v>1165</v>
      </c>
      <c r="B307" s="447" t="s">
        <v>1152</v>
      </c>
      <c r="C307" s="197" t="s">
        <v>19</v>
      </c>
      <c r="D307" s="77">
        <v>2</v>
      </c>
      <c r="E307" s="79"/>
      <c r="F307" s="81"/>
      <c r="G307" s="80">
        <f t="shared" si="19"/>
        <v>0</v>
      </c>
      <c r="H307" s="80"/>
      <c r="I307" s="366"/>
      <c r="J307" s="359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  <c r="IA307" s="13"/>
      <c r="IB307" s="13"/>
      <c r="IC307" s="13"/>
      <c r="ID307" s="13"/>
      <c r="IE307" s="13"/>
      <c r="IF307" s="13"/>
      <c r="IG307" s="13"/>
      <c r="IH307" s="13"/>
      <c r="II307" s="13"/>
      <c r="IJ307" s="13"/>
      <c r="IK307" s="13"/>
      <c r="IL307" s="13"/>
    </row>
    <row r="308" spans="1:246" s="14" customFormat="1" ht="21" customHeight="1" outlineLevel="1">
      <c r="A308" s="438" t="s">
        <v>1166</v>
      </c>
      <c r="B308" s="447" t="s">
        <v>1153</v>
      </c>
      <c r="C308" s="197" t="s">
        <v>19</v>
      </c>
      <c r="D308" s="77">
        <v>8</v>
      </c>
      <c r="E308" s="79"/>
      <c r="F308" s="81"/>
      <c r="G308" s="80">
        <f t="shared" si="19"/>
        <v>0</v>
      </c>
      <c r="H308" s="80"/>
      <c r="I308" s="366"/>
      <c r="J308" s="359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/>
      <c r="IH308" s="13"/>
      <c r="II308" s="13"/>
      <c r="IJ308" s="13"/>
      <c r="IK308" s="13"/>
      <c r="IL308" s="13"/>
    </row>
    <row r="309" spans="1:246" s="14" customFormat="1" ht="21" customHeight="1" outlineLevel="1">
      <c r="A309" s="438" t="s">
        <v>1942</v>
      </c>
      <c r="B309" s="447" t="s">
        <v>1154</v>
      </c>
      <c r="C309" s="197" t="s">
        <v>19</v>
      </c>
      <c r="D309" s="77">
        <v>2</v>
      </c>
      <c r="E309" s="79"/>
      <c r="F309" s="81"/>
      <c r="G309" s="80">
        <f t="shared" si="19"/>
        <v>0</v>
      </c>
      <c r="H309" s="80"/>
      <c r="I309" s="366"/>
      <c r="J309" s="359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  <c r="IA309" s="13"/>
      <c r="IB309" s="13"/>
      <c r="IC309" s="13"/>
      <c r="ID309" s="13"/>
      <c r="IE309" s="13"/>
      <c r="IF309" s="13"/>
      <c r="IG309" s="13"/>
      <c r="IH309" s="13"/>
      <c r="II309" s="13"/>
      <c r="IJ309" s="13"/>
      <c r="IK309" s="13"/>
      <c r="IL309" s="13"/>
    </row>
    <row r="310" spans="1:246" s="14" customFormat="1" ht="21" customHeight="1" outlineLevel="1">
      <c r="A310" s="428" t="s">
        <v>863</v>
      </c>
      <c r="B310" s="369" t="s">
        <v>1158</v>
      </c>
      <c r="C310" s="345" t="s">
        <v>19</v>
      </c>
      <c r="D310" s="347">
        <v>4</v>
      </c>
      <c r="E310" s="370"/>
      <c r="F310" s="371"/>
      <c r="G310" s="372">
        <f t="shared" si="19"/>
        <v>0</v>
      </c>
      <c r="H310" s="372"/>
      <c r="I310" s="373"/>
      <c r="J310" s="359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/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  <c r="IA310" s="13"/>
      <c r="IB310" s="13"/>
      <c r="IC310" s="13"/>
      <c r="ID310" s="13"/>
      <c r="IE310" s="13"/>
      <c r="IF310" s="13"/>
      <c r="IG310" s="13"/>
      <c r="IH310" s="13"/>
      <c r="II310" s="13"/>
      <c r="IJ310" s="13"/>
      <c r="IK310" s="13"/>
      <c r="IL310" s="13"/>
    </row>
    <row r="311" spans="1:246" s="14" customFormat="1" ht="21" customHeight="1" outlineLevel="1">
      <c r="A311" s="428" t="s">
        <v>864</v>
      </c>
      <c r="B311" s="369" t="s">
        <v>652</v>
      </c>
      <c r="C311" s="345" t="s">
        <v>20</v>
      </c>
      <c r="D311" s="347">
        <v>1</v>
      </c>
      <c r="E311" s="370"/>
      <c r="F311" s="371"/>
      <c r="G311" s="372">
        <f t="shared" si="19"/>
        <v>0</v>
      </c>
      <c r="H311" s="372"/>
      <c r="I311" s="373"/>
      <c r="J311" s="359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/>
      <c r="IH311" s="13"/>
      <c r="II311" s="13"/>
      <c r="IJ311" s="13"/>
      <c r="IK311" s="13"/>
      <c r="IL311" s="13"/>
    </row>
    <row r="312" spans="1:246" s="14" customFormat="1" ht="21" customHeight="1" outlineLevel="1">
      <c r="A312" s="428" t="s">
        <v>865</v>
      </c>
      <c r="B312" s="369" t="s">
        <v>653</v>
      </c>
      <c r="C312" s="345" t="s">
        <v>20</v>
      </c>
      <c r="D312" s="347">
        <v>1</v>
      </c>
      <c r="E312" s="370"/>
      <c r="F312" s="371"/>
      <c r="G312" s="372">
        <f t="shared" si="19"/>
        <v>0</v>
      </c>
      <c r="H312" s="372"/>
      <c r="I312" s="373"/>
      <c r="J312" s="359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/>
      <c r="IH312" s="13"/>
      <c r="II312" s="13"/>
      <c r="IJ312" s="13"/>
      <c r="IK312" s="13"/>
      <c r="IL312" s="13"/>
    </row>
    <row r="313" spans="1:246" ht="25.25" customHeight="1" outlineLevel="1">
      <c r="A313" s="428" t="s">
        <v>866</v>
      </c>
      <c r="B313" s="369" t="s">
        <v>97</v>
      </c>
      <c r="C313" s="345" t="s">
        <v>20</v>
      </c>
      <c r="D313" s="347">
        <v>1</v>
      </c>
      <c r="E313" s="370"/>
      <c r="F313" s="371"/>
      <c r="G313" s="372">
        <f t="shared" si="19"/>
        <v>0</v>
      </c>
      <c r="H313" s="372"/>
      <c r="I313" s="373"/>
      <c r="J313" s="18"/>
    </row>
    <row r="314" spans="1:246" s="14" customFormat="1" ht="32.5" customHeight="1">
      <c r="A314" s="426" t="s">
        <v>868</v>
      </c>
      <c r="B314" s="368" t="s">
        <v>859</v>
      </c>
      <c r="C314" s="318"/>
      <c r="D314" s="313"/>
      <c r="E314" s="313"/>
      <c r="F314" s="314"/>
      <c r="G314" s="315"/>
      <c r="H314" s="315">
        <f>G315+G318+G321+G322+G323+G324+G325</f>
        <v>0</v>
      </c>
      <c r="I314" s="316"/>
      <c r="J314" s="359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/>
      <c r="IH314" s="13"/>
      <c r="II314" s="13"/>
      <c r="IJ314" s="13"/>
      <c r="IK314" s="13"/>
      <c r="IL314" s="13"/>
    </row>
    <row r="315" spans="1:246" s="14" customFormat="1" ht="21" customHeight="1" outlineLevel="1">
      <c r="A315" s="428" t="s">
        <v>869</v>
      </c>
      <c r="B315" s="369" t="s">
        <v>647</v>
      </c>
      <c r="C315" s="345" t="s">
        <v>20</v>
      </c>
      <c r="D315" s="347">
        <v>1</v>
      </c>
      <c r="E315" s="370"/>
      <c r="F315" s="371"/>
      <c r="G315" s="372">
        <f>SUM(F316:F317)</f>
        <v>0</v>
      </c>
      <c r="H315" s="372"/>
      <c r="I315" s="373"/>
      <c r="J315" s="359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/>
      <c r="IH315" s="13"/>
      <c r="II315" s="13"/>
      <c r="IJ315" s="13"/>
      <c r="IK315" s="13"/>
      <c r="IL315" s="13"/>
    </row>
    <row r="316" spans="1:246" s="14" customFormat="1" ht="21" customHeight="1" outlineLevel="1">
      <c r="A316" s="438" t="s">
        <v>1176</v>
      </c>
      <c r="B316" s="447" t="s">
        <v>1159</v>
      </c>
      <c r="C316" s="197" t="s">
        <v>31</v>
      </c>
      <c r="D316" s="77">
        <v>49</v>
      </c>
      <c r="E316" s="79"/>
      <c r="F316" s="81"/>
      <c r="G316" s="80">
        <f t="shared" ref="G316:G325" si="20">E316*F316</f>
        <v>0</v>
      </c>
      <c r="H316" s="80"/>
      <c r="I316" s="366"/>
      <c r="J316" s="359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  <c r="IA316" s="13"/>
      <c r="IB316" s="13"/>
      <c r="IC316" s="13"/>
      <c r="ID316" s="13"/>
      <c r="IE316" s="13"/>
      <c r="IF316" s="13"/>
      <c r="IG316" s="13"/>
      <c r="IH316" s="13"/>
      <c r="II316" s="13"/>
      <c r="IJ316" s="13"/>
      <c r="IK316" s="13"/>
      <c r="IL316" s="13"/>
    </row>
    <row r="317" spans="1:246" s="14" customFormat="1" ht="21" customHeight="1" outlineLevel="1">
      <c r="A317" s="438" t="s">
        <v>1177</v>
      </c>
      <c r="B317" s="447" t="s">
        <v>1160</v>
      </c>
      <c r="C317" s="197" t="s">
        <v>31</v>
      </c>
      <c r="D317" s="77">
        <v>14</v>
      </c>
      <c r="E317" s="79"/>
      <c r="F317" s="81"/>
      <c r="G317" s="80">
        <f t="shared" si="20"/>
        <v>0</v>
      </c>
      <c r="H317" s="80"/>
      <c r="I317" s="366"/>
      <c r="J317" s="359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/>
      <c r="IH317" s="13"/>
      <c r="II317" s="13"/>
      <c r="IJ317" s="13"/>
      <c r="IK317" s="13"/>
      <c r="IL317" s="13"/>
    </row>
    <row r="318" spans="1:246" s="14" customFormat="1" ht="21" customHeight="1" outlineLevel="1">
      <c r="A318" s="428" t="s">
        <v>870</v>
      </c>
      <c r="B318" s="369" t="s">
        <v>744</v>
      </c>
      <c r="C318" s="345" t="s">
        <v>20</v>
      </c>
      <c r="D318" s="347">
        <v>1</v>
      </c>
      <c r="E318" s="370"/>
      <c r="F318" s="371"/>
      <c r="G318" s="372">
        <f>SUM(F319:F320)</f>
        <v>0</v>
      </c>
      <c r="H318" s="372"/>
      <c r="I318" s="373"/>
      <c r="J318" s="359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/>
      <c r="IH318" s="13"/>
      <c r="II318" s="13"/>
      <c r="IJ318" s="13"/>
      <c r="IK318" s="13"/>
      <c r="IL318" s="13"/>
    </row>
    <row r="319" spans="1:246" s="14" customFormat="1" ht="21" customHeight="1" outlineLevel="1">
      <c r="A319" s="438" t="s">
        <v>1179</v>
      </c>
      <c r="B319" s="447" t="s">
        <v>1163</v>
      </c>
      <c r="C319" s="197" t="s">
        <v>19</v>
      </c>
      <c r="D319" s="77">
        <v>1</v>
      </c>
      <c r="E319" s="79"/>
      <c r="F319" s="81"/>
      <c r="G319" s="80">
        <f t="shared" si="20"/>
        <v>0</v>
      </c>
      <c r="H319" s="80"/>
      <c r="I319" s="366"/>
      <c r="J319" s="359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  <c r="HP319" s="13"/>
      <c r="HQ319" s="13"/>
      <c r="HR319" s="13"/>
      <c r="HS319" s="13"/>
      <c r="HT319" s="13"/>
      <c r="HU319" s="13"/>
      <c r="HV319" s="13"/>
      <c r="HW319" s="13"/>
      <c r="HX319" s="13"/>
      <c r="HY319" s="13"/>
      <c r="HZ319" s="13"/>
      <c r="IA319" s="13"/>
      <c r="IB319" s="13"/>
      <c r="IC319" s="13"/>
      <c r="ID319" s="13"/>
      <c r="IE319" s="13"/>
      <c r="IF319" s="13"/>
      <c r="IG319" s="13"/>
      <c r="IH319" s="13"/>
      <c r="II319" s="13"/>
      <c r="IJ319" s="13"/>
      <c r="IK319" s="13"/>
      <c r="IL319" s="13"/>
    </row>
    <row r="320" spans="1:246" s="14" customFormat="1" ht="21" customHeight="1" outlineLevel="1">
      <c r="A320" s="438" t="s">
        <v>1184</v>
      </c>
      <c r="B320" s="447" t="s">
        <v>1164</v>
      </c>
      <c r="C320" s="197" t="s">
        <v>19</v>
      </c>
      <c r="D320" s="77">
        <v>4</v>
      </c>
      <c r="E320" s="79"/>
      <c r="F320" s="81"/>
      <c r="G320" s="80">
        <f t="shared" si="20"/>
        <v>0</v>
      </c>
      <c r="H320" s="80"/>
      <c r="I320" s="366"/>
      <c r="J320" s="359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  <c r="HP320" s="13"/>
      <c r="HQ320" s="13"/>
      <c r="HR320" s="13"/>
      <c r="HS320" s="13"/>
      <c r="HT320" s="13"/>
      <c r="HU320" s="13"/>
      <c r="HV320" s="13"/>
      <c r="HW320" s="13"/>
      <c r="HX320" s="13"/>
      <c r="HY320" s="13"/>
      <c r="HZ320" s="13"/>
      <c r="IA320" s="13"/>
      <c r="IB320" s="13"/>
      <c r="IC320" s="13"/>
      <c r="ID320" s="13"/>
      <c r="IE320" s="13"/>
      <c r="IF320" s="13"/>
      <c r="IG320" s="13"/>
      <c r="IH320" s="13"/>
      <c r="II320" s="13"/>
      <c r="IJ320" s="13"/>
      <c r="IK320" s="13"/>
      <c r="IL320" s="13"/>
    </row>
    <row r="321" spans="1:246" s="14" customFormat="1" ht="21" customHeight="1" outlineLevel="1">
      <c r="A321" s="428" t="s">
        <v>871</v>
      </c>
      <c r="B321" s="369" t="s">
        <v>1167</v>
      </c>
      <c r="C321" s="345" t="s">
        <v>20</v>
      </c>
      <c r="D321" s="347">
        <v>1</v>
      </c>
      <c r="E321" s="370"/>
      <c r="F321" s="371"/>
      <c r="G321" s="372">
        <f t="shared" si="20"/>
        <v>0</v>
      </c>
      <c r="H321" s="372"/>
      <c r="I321" s="373"/>
      <c r="J321" s="359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/>
      <c r="IH321" s="13"/>
      <c r="II321" s="13"/>
      <c r="IJ321" s="13"/>
      <c r="IK321" s="13"/>
      <c r="IL321" s="13"/>
    </row>
    <row r="322" spans="1:246" s="14" customFormat="1" ht="21" customHeight="1" outlineLevel="1">
      <c r="A322" s="428" t="s">
        <v>872</v>
      </c>
      <c r="B322" s="369" t="s">
        <v>653</v>
      </c>
      <c r="C322" s="345" t="s">
        <v>20</v>
      </c>
      <c r="D322" s="347">
        <v>1</v>
      </c>
      <c r="E322" s="370"/>
      <c r="F322" s="371"/>
      <c r="G322" s="372">
        <f t="shared" si="20"/>
        <v>0</v>
      </c>
      <c r="H322" s="372"/>
      <c r="I322" s="373"/>
      <c r="J322" s="359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  <c r="HP322" s="13"/>
      <c r="HQ322" s="13"/>
      <c r="HR322" s="13"/>
      <c r="HS322" s="13"/>
      <c r="HT322" s="13"/>
      <c r="HU322" s="13"/>
      <c r="HV322" s="13"/>
      <c r="HW322" s="13"/>
      <c r="HX322" s="13"/>
      <c r="HY322" s="13"/>
      <c r="HZ322" s="13"/>
      <c r="IA322" s="13"/>
      <c r="IB322" s="13"/>
      <c r="IC322" s="13"/>
      <c r="ID322" s="13"/>
      <c r="IE322" s="13"/>
      <c r="IF322" s="13"/>
      <c r="IG322" s="13"/>
      <c r="IH322" s="13"/>
      <c r="II322" s="13"/>
      <c r="IJ322" s="13"/>
      <c r="IK322" s="13"/>
      <c r="IL322" s="13"/>
    </row>
    <row r="323" spans="1:246" s="14" customFormat="1" ht="21" customHeight="1" outlineLevel="1">
      <c r="A323" s="428" t="s">
        <v>873</v>
      </c>
      <c r="B323" s="369" t="s">
        <v>760</v>
      </c>
      <c r="C323" s="345" t="s">
        <v>1067</v>
      </c>
      <c r="D323" s="347">
        <v>35</v>
      </c>
      <c r="E323" s="370"/>
      <c r="F323" s="371"/>
      <c r="G323" s="372">
        <f t="shared" si="20"/>
        <v>0</v>
      </c>
      <c r="H323" s="372"/>
      <c r="I323" s="373"/>
      <c r="J323" s="359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  <c r="IA323" s="13"/>
      <c r="IB323" s="13"/>
      <c r="IC323" s="13"/>
      <c r="ID323" s="13"/>
      <c r="IE323" s="13"/>
      <c r="IF323" s="13"/>
      <c r="IG323" s="13"/>
      <c r="IH323" s="13"/>
      <c r="II323" s="13"/>
      <c r="IJ323" s="13"/>
      <c r="IK323" s="13"/>
      <c r="IL323" s="13"/>
    </row>
    <row r="324" spans="1:246" s="14" customFormat="1" ht="21" customHeight="1" outlineLevel="1">
      <c r="A324" s="428" t="s">
        <v>874</v>
      </c>
      <c r="B324" s="369" t="s">
        <v>761</v>
      </c>
      <c r="C324" s="345" t="s">
        <v>0</v>
      </c>
      <c r="D324" s="347">
        <v>35.299999999999997</v>
      </c>
      <c r="E324" s="370"/>
      <c r="F324" s="371"/>
      <c r="G324" s="372">
        <f t="shared" si="20"/>
        <v>0</v>
      </c>
      <c r="H324" s="372"/>
      <c r="I324" s="373"/>
      <c r="J324" s="359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  <c r="HP324" s="13"/>
      <c r="HQ324" s="13"/>
      <c r="HR324" s="13"/>
      <c r="HS324" s="13"/>
      <c r="HT324" s="13"/>
      <c r="HU324" s="13"/>
      <c r="HV324" s="13"/>
      <c r="HW324" s="13"/>
      <c r="HX324" s="13"/>
      <c r="HY324" s="13"/>
      <c r="HZ324" s="13"/>
      <c r="IA324" s="13"/>
      <c r="IB324" s="13"/>
      <c r="IC324" s="13"/>
      <c r="ID324" s="13"/>
      <c r="IE324" s="13"/>
      <c r="IF324" s="13"/>
      <c r="IG324" s="13"/>
      <c r="IH324" s="13"/>
      <c r="II324" s="13"/>
      <c r="IJ324" s="13"/>
      <c r="IK324" s="13"/>
      <c r="IL324" s="13"/>
    </row>
    <row r="325" spans="1:246" ht="25.25" customHeight="1" outlineLevel="1">
      <c r="A325" s="428" t="s">
        <v>875</v>
      </c>
      <c r="B325" s="369" t="s">
        <v>97</v>
      </c>
      <c r="C325" s="345" t="s">
        <v>20</v>
      </c>
      <c r="D325" s="347">
        <v>1</v>
      </c>
      <c r="E325" s="370"/>
      <c r="F325" s="371"/>
      <c r="G325" s="372">
        <f t="shared" si="20"/>
        <v>0</v>
      </c>
      <c r="H325" s="372"/>
      <c r="I325" s="373"/>
      <c r="J325" s="18"/>
    </row>
    <row r="326" spans="1:246" s="14" customFormat="1" ht="32.5" customHeight="1">
      <c r="A326" s="426" t="s">
        <v>877</v>
      </c>
      <c r="B326" s="368" t="s">
        <v>867</v>
      </c>
      <c r="C326" s="318"/>
      <c r="D326" s="313"/>
      <c r="E326" s="313"/>
      <c r="F326" s="314"/>
      <c r="G326" s="315"/>
      <c r="H326" s="315">
        <f>G327+G336+G342+G343+G363+G364+G365+G366+G367</f>
        <v>0</v>
      </c>
      <c r="I326" s="316"/>
      <c r="J326" s="359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/>
      <c r="IH326" s="13"/>
      <c r="II326" s="13"/>
      <c r="IJ326" s="13"/>
      <c r="IK326" s="13"/>
      <c r="IL326" s="13"/>
    </row>
    <row r="327" spans="1:246" s="14" customFormat="1" ht="21" customHeight="1" outlineLevel="1">
      <c r="A327" s="428" t="s">
        <v>878</v>
      </c>
      <c r="B327" s="369" t="s">
        <v>647</v>
      </c>
      <c r="C327" s="345" t="s">
        <v>20</v>
      </c>
      <c r="D327" s="347">
        <v>1</v>
      </c>
      <c r="E327" s="370"/>
      <c r="F327" s="371"/>
      <c r="G327" s="372">
        <f>SUM(F328:F335)</f>
        <v>0</v>
      </c>
      <c r="H327" s="372"/>
      <c r="I327" s="373"/>
      <c r="J327" s="359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/>
      <c r="IH327" s="13"/>
      <c r="II327" s="13"/>
      <c r="IJ327" s="13"/>
      <c r="IK327" s="13"/>
      <c r="IL327" s="13"/>
    </row>
    <row r="328" spans="1:246" s="14" customFormat="1" ht="21" customHeight="1" outlineLevel="1">
      <c r="A328" s="438" t="s">
        <v>1943</v>
      </c>
      <c r="B328" s="447" t="s">
        <v>1168</v>
      </c>
      <c r="C328" s="197" t="s">
        <v>31</v>
      </c>
      <c r="D328" s="77">
        <v>251</v>
      </c>
      <c r="E328" s="79"/>
      <c r="F328" s="81"/>
      <c r="G328" s="80">
        <f t="shared" ref="G328:G367" si="21">E328*F328</f>
        <v>0</v>
      </c>
      <c r="H328" s="80"/>
      <c r="I328" s="366"/>
      <c r="J328" s="359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  <c r="IA328" s="13"/>
      <c r="IB328" s="13"/>
      <c r="IC328" s="13"/>
      <c r="ID328" s="13"/>
      <c r="IE328" s="13"/>
      <c r="IF328" s="13"/>
      <c r="IG328" s="13"/>
      <c r="IH328" s="13"/>
      <c r="II328" s="13"/>
      <c r="IJ328" s="13"/>
      <c r="IK328" s="13"/>
      <c r="IL328" s="13"/>
    </row>
    <row r="329" spans="1:246" s="14" customFormat="1" ht="21" customHeight="1" outlineLevel="1">
      <c r="A329" s="438" t="s">
        <v>1944</v>
      </c>
      <c r="B329" s="447" t="s">
        <v>1169</v>
      </c>
      <c r="C329" s="197" t="s">
        <v>31</v>
      </c>
      <c r="D329" s="423">
        <v>153</v>
      </c>
      <c r="E329" s="79"/>
      <c r="F329" s="81"/>
      <c r="G329" s="80">
        <f t="shared" si="21"/>
        <v>0</v>
      </c>
      <c r="H329" s="80"/>
      <c r="I329" s="366"/>
      <c r="J329" s="359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/>
      <c r="IH329" s="13"/>
      <c r="II329" s="13"/>
      <c r="IJ329" s="13"/>
      <c r="IK329" s="13"/>
      <c r="IL329" s="13"/>
    </row>
    <row r="330" spans="1:246" s="14" customFormat="1" ht="21" customHeight="1" outlineLevel="1">
      <c r="A330" s="438" t="s">
        <v>1945</v>
      </c>
      <c r="B330" s="447" t="s">
        <v>1170</v>
      </c>
      <c r="C330" s="197" t="s">
        <v>31</v>
      </c>
      <c r="D330" s="423">
        <v>38</v>
      </c>
      <c r="E330" s="79"/>
      <c r="F330" s="81"/>
      <c r="G330" s="80">
        <f t="shared" si="21"/>
        <v>0</v>
      </c>
      <c r="H330" s="80"/>
      <c r="I330" s="366"/>
      <c r="J330" s="359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/>
      <c r="IB330" s="13"/>
      <c r="IC330" s="13"/>
      <c r="ID330" s="13"/>
      <c r="IE330" s="13"/>
      <c r="IF330" s="13"/>
      <c r="IG330" s="13"/>
      <c r="IH330" s="13"/>
      <c r="II330" s="13"/>
      <c r="IJ330" s="13"/>
      <c r="IK330" s="13"/>
      <c r="IL330" s="13"/>
    </row>
    <row r="331" spans="1:246" s="14" customFormat="1" ht="21" customHeight="1" outlineLevel="1">
      <c r="A331" s="438" t="s">
        <v>1946</v>
      </c>
      <c r="B331" s="447" t="s">
        <v>1171</v>
      </c>
      <c r="C331" s="197" t="s">
        <v>31</v>
      </c>
      <c r="D331" s="423">
        <v>54</v>
      </c>
      <c r="E331" s="79"/>
      <c r="F331" s="81"/>
      <c r="G331" s="80">
        <f t="shared" si="21"/>
        <v>0</v>
      </c>
      <c r="H331" s="80"/>
      <c r="I331" s="366"/>
      <c r="J331" s="359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/>
      <c r="IH331" s="13"/>
      <c r="II331" s="13"/>
      <c r="IJ331" s="13"/>
      <c r="IK331" s="13"/>
      <c r="IL331" s="13"/>
    </row>
    <row r="332" spans="1:246" s="14" customFormat="1" ht="21" customHeight="1" outlineLevel="1">
      <c r="A332" s="438" t="s">
        <v>1947</v>
      </c>
      <c r="B332" s="447" t="s">
        <v>1172</v>
      </c>
      <c r="C332" s="197" t="s">
        <v>31</v>
      </c>
      <c r="D332" s="423">
        <v>65</v>
      </c>
      <c r="E332" s="79"/>
      <c r="F332" s="81"/>
      <c r="G332" s="80">
        <f t="shared" si="21"/>
        <v>0</v>
      </c>
      <c r="H332" s="80"/>
      <c r="I332" s="366"/>
      <c r="J332" s="359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/>
      <c r="ID332" s="13"/>
      <c r="IE332" s="13"/>
      <c r="IF332" s="13"/>
      <c r="IG332" s="13"/>
      <c r="IH332" s="13"/>
      <c r="II332" s="13"/>
      <c r="IJ332" s="13"/>
      <c r="IK332" s="13"/>
      <c r="IL332" s="13"/>
    </row>
    <row r="333" spans="1:246" s="14" customFormat="1" ht="21" customHeight="1" outlineLevel="1">
      <c r="A333" s="438" t="s">
        <v>1948</v>
      </c>
      <c r="B333" s="447" t="s">
        <v>1173</v>
      </c>
      <c r="C333" s="197" t="s">
        <v>31</v>
      </c>
      <c r="D333" s="423">
        <v>60</v>
      </c>
      <c r="E333" s="79"/>
      <c r="F333" s="81"/>
      <c r="G333" s="80">
        <f t="shared" si="21"/>
        <v>0</v>
      </c>
      <c r="H333" s="80"/>
      <c r="I333" s="366"/>
      <c r="J333" s="359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/>
      <c r="IH333" s="13"/>
      <c r="II333" s="13"/>
      <c r="IJ333" s="13"/>
      <c r="IK333" s="13"/>
      <c r="IL333" s="13"/>
    </row>
    <row r="334" spans="1:246" s="14" customFormat="1" ht="21" customHeight="1" outlineLevel="1">
      <c r="A334" s="438" t="s">
        <v>1949</v>
      </c>
      <c r="B334" s="447" t="s">
        <v>1174</v>
      </c>
      <c r="C334" s="197" t="s">
        <v>31</v>
      </c>
      <c r="D334" s="423">
        <v>2</v>
      </c>
      <c r="E334" s="79"/>
      <c r="F334" s="81"/>
      <c r="G334" s="80">
        <f t="shared" si="21"/>
        <v>0</v>
      </c>
      <c r="H334" s="80"/>
      <c r="I334" s="366"/>
      <c r="J334" s="359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/>
      <c r="IF334" s="13"/>
      <c r="IG334" s="13"/>
      <c r="IH334" s="13"/>
      <c r="II334" s="13"/>
      <c r="IJ334" s="13"/>
      <c r="IK334" s="13"/>
      <c r="IL334" s="13"/>
    </row>
    <row r="335" spans="1:246" s="14" customFormat="1" ht="21" customHeight="1" outlineLevel="1">
      <c r="A335" s="438" t="s">
        <v>1950</v>
      </c>
      <c r="B335" s="447" t="s">
        <v>1175</v>
      </c>
      <c r="C335" s="197" t="s">
        <v>31</v>
      </c>
      <c r="D335" s="77">
        <v>25</v>
      </c>
      <c r="E335" s="79"/>
      <c r="F335" s="81"/>
      <c r="G335" s="80">
        <f t="shared" si="21"/>
        <v>0</v>
      </c>
      <c r="H335" s="80"/>
      <c r="I335" s="366"/>
      <c r="J335" s="359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  <c r="IA335" s="13"/>
      <c r="IB335" s="13"/>
      <c r="IC335" s="13"/>
      <c r="ID335" s="13"/>
      <c r="IE335" s="13"/>
      <c r="IF335" s="13"/>
      <c r="IG335" s="13"/>
      <c r="IH335" s="13"/>
      <c r="II335" s="13"/>
      <c r="IJ335" s="13"/>
      <c r="IK335" s="13"/>
      <c r="IL335" s="13"/>
    </row>
    <row r="336" spans="1:246" s="14" customFormat="1" ht="21" customHeight="1" outlineLevel="1">
      <c r="A336" s="428" t="s">
        <v>1951</v>
      </c>
      <c r="B336" s="369" t="s">
        <v>649</v>
      </c>
      <c r="C336" s="345" t="s">
        <v>20</v>
      </c>
      <c r="D336" s="347">
        <v>1</v>
      </c>
      <c r="E336" s="370"/>
      <c r="F336" s="371"/>
      <c r="G336" s="372">
        <f>SUM(F337:F341)</f>
        <v>0</v>
      </c>
      <c r="H336" s="372"/>
      <c r="I336" s="373"/>
      <c r="J336" s="359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/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/>
      <c r="HM336" s="13"/>
      <c r="HN336" s="13"/>
      <c r="HO336" s="13"/>
      <c r="HP336" s="13"/>
      <c r="HQ336" s="13"/>
      <c r="HR336" s="13"/>
      <c r="HS336" s="13"/>
      <c r="HT336" s="13"/>
      <c r="HU336" s="13"/>
      <c r="HV336" s="13"/>
      <c r="HW336" s="13"/>
      <c r="HX336" s="13"/>
      <c r="HY336" s="13"/>
      <c r="HZ336" s="13"/>
      <c r="IA336" s="13"/>
      <c r="IB336" s="13"/>
      <c r="IC336" s="13"/>
      <c r="ID336" s="13"/>
      <c r="IE336" s="13"/>
      <c r="IF336" s="13"/>
      <c r="IG336" s="13"/>
      <c r="IH336" s="13"/>
      <c r="II336" s="13"/>
      <c r="IJ336" s="13"/>
      <c r="IK336" s="13"/>
      <c r="IL336" s="13"/>
    </row>
    <row r="337" spans="1:246" s="14" customFormat="1" ht="21" customHeight="1" outlineLevel="1">
      <c r="A337" s="438" t="s">
        <v>1952</v>
      </c>
      <c r="B337" s="447" t="s">
        <v>1178</v>
      </c>
      <c r="C337" s="197" t="s">
        <v>31</v>
      </c>
      <c r="D337" s="423">
        <v>347</v>
      </c>
      <c r="E337" s="79"/>
      <c r="F337" s="81"/>
      <c r="G337" s="80">
        <f>E337*F337</f>
        <v>0</v>
      </c>
      <c r="H337" s="80"/>
      <c r="I337" s="366"/>
      <c r="J337" s="359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  <c r="HP337" s="13"/>
      <c r="HQ337" s="13"/>
      <c r="HR337" s="13"/>
      <c r="HS337" s="13"/>
      <c r="HT337" s="13"/>
      <c r="HU337" s="13"/>
      <c r="HV337" s="13"/>
      <c r="HW337" s="13"/>
      <c r="HX337" s="13"/>
      <c r="HY337" s="13"/>
      <c r="HZ337" s="13"/>
      <c r="IA337" s="13"/>
      <c r="IB337" s="13"/>
      <c r="IC337" s="13"/>
      <c r="ID337" s="13"/>
      <c r="IE337" s="13"/>
      <c r="IF337" s="13"/>
      <c r="IG337" s="13"/>
      <c r="IH337" s="13"/>
      <c r="II337" s="13"/>
      <c r="IJ337" s="13"/>
      <c r="IK337" s="13"/>
      <c r="IL337" s="13"/>
    </row>
    <row r="338" spans="1:246" s="14" customFormat="1" ht="21" customHeight="1" outlineLevel="1">
      <c r="A338" s="438" t="s">
        <v>1953</v>
      </c>
      <c r="B338" s="447" t="s">
        <v>1180</v>
      </c>
      <c r="C338" s="197" t="s">
        <v>31</v>
      </c>
      <c r="D338" s="423">
        <v>222</v>
      </c>
      <c r="E338" s="79"/>
      <c r="F338" s="81"/>
      <c r="G338" s="80">
        <f t="shared" ref="G338:G341" si="22">E338*F338</f>
        <v>0</v>
      </c>
      <c r="H338" s="80"/>
      <c r="I338" s="366"/>
      <c r="J338" s="359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  <c r="IA338" s="13"/>
      <c r="IB338" s="13"/>
      <c r="IC338" s="13"/>
      <c r="ID338" s="13"/>
      <c r="IE338" s="13"/>
      <c r="IF338" s="13"/>
      <c r="IG338" s="13"/>
      <c r="IH338" s="13"/>
      <c r="II338" s="13"/>
      <c r="IJ338" s="13"/>
      <c r="IK338" s="13"/>
      <c r="IL338" s="13"/>
    </row>
    <row r="339" spans="1:246" s="14" customFormat="1" ht="21" customHeight="1" outlineLevel="1">
      <c r="A339" s="438" t="s">
        <v>1954</v>
      </c>
      <c r="B339" s="447" t="s">
        <v>1181</v>
      </c>
      <c r="C339" s="197" t="s">
        <v>31</v>
      </c>
      <c r="D339" s="77">
        <v>40</v>
      </c>
      <c r="E339" s="79"/>
      <c r="F339" s="81"/>
      <c r="G339" s="80">
        <f t="shared" si="22"/>
        <v>0</v>
      </c>
      <c r="H339" s="80"/>
      <c r="I339" s="366"/>
      <c r="J339" s="359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/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/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  <c r="HF339" s="13"/>
      <c r="HG339" s="13"/>
      <c r="HH339" s="13"/>
      <c r="HI339" s="13"/>
      <c r="HJ339" s="13"/>
      <c r="HK339" s="13"/>
      <c r="HL339" s="13"/>
      <c r="HM339" s="13"/>
      <c r="HN339" s="13"/>
      <c r="HO339" s="13"/>
      <c r="HP339" s="13"/>
      <c r="HQ339" s="13"/>
      <c r="HR339" s="13"/>
      <c r="HS339" s="13"/>
      <c r="HT339" s="13"/>
      <c r="HU339" s="13"/>
      <c r="HV339" s="13"/>
      <c r="HW339" s="13"/>
      <c r="HX339" s="13"/>
      <c r="HY339" s="13"/>
      <c r="HZ339" s="13"/>
      <c r="IA339" s="13"/>
      <c r="IB339" s="13"/>
      <c r="IC339" s="13"/>
      <c r="ID339" s="13"/>
      <c r="IE339" s="13"/>
      <c r="IF339" s="13"/>
      <c r="IG339" s="13"/>
      <c r="IH339" s="13"/>
      <c r="II339" s="13"/>
      <c r="IJ339" s="13"/>
      <c r="IK339" s="13"/>
      <c r="IL339" s="13"/>
    </row>
    <row r="340" spans="1:246" s="14" customFormat="1" ht="21" customHeight="1" outlineLevel="1">
      <c r="A340" s="438" t="s">
        <v>1955</v>
      </c>
      <c r="B340" s="447" t="s">
        <v>1182</v>
      </c>
      <c r="C340" s="197" t="s">
        <v>31</v>
      </c>
      <c r="D340" s="77">
        <v>15</v>
      </c>
      <c r="E340" s="79"/>
      <c r="F340" s="81"/>
      <c r="G340" s="80">
        <f t="shared" si="22"/>
        <v>0</v>
      </c>
      <c r="H340" s="80"/>
      <c r="I340" s="366"/>
      <c r="J340" s="359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/>
      <c r="HM340" s="13"/>
      <c r="HN340" s="13"/>
      <c r="HO340" s="13"/>
      <c r="HP340" s="13"/>
      <c r="HQ340" s="13"/>
      <c r="HR340" s="13"/>
      <c r="HS340" s="13"/>
      <c r="HT340" s="13"/>
      <c r="HU340" s="13"/>
      <c r="HV340" s="13"/>
      <c r="HW340" s="13"/>
      <c r="HX340" s="13"/>
      <c r="HY340" s="13"/>
      <c r="HZ340" s="13"/>
      <c r="IA340" s="13"/>
      <c r="IB340" s="13"/>
      <c r="IC340" s="13"/>
      <c r="ID340" s="13"/>
      <c r="IE340" s="13"/>
      <c r="IF340" s="13"/>
      <c r="IG340" s="13"/>
      <c r="IH340" s="13"/>
      <c r="II340" s="13"/>
      <c r="IJ340" s="13"/>
      <c r="IK340" s="13"/>
      <c r="IL340" s="13"/>
    </row>
    <row r="341" spans="1:246" s="14" customFormat="1" ht="21" customHeight="1" outlineLevel="1">
      <c r="A341" s="438" t="s">
        <v>1956</v>
      </c>
      <c r="B341" s="447" t="s">
        <v>1183</v>
      </c>
      <c r="C341" s="197" t="s">
        <v>31</v>
      </c>
      <c r="D341" s="77">
        <v>25</v>
      </c>
      <c r="E341" s="79"/>
      <c r="F341" s="81"/>
      <c r="G341" s="80">
        <f t="shared" si="22"/>
        <v>0</v>
      </c>
      <c r="H341" s="80"/>
      <c r="I341" s="366"/>
      <c r="J341" s="359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/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/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  <c r="HF341" s="13"/>
      <c r="HG341" s="13"/>
      <c r="HH341" s="13"/>
      <c r="HI341" s="13"/>
      <c r="HJ341" s="13"/>
      <c r="HK341" s="13"/>
      <c r="HL341" s="13"/>
      <c r="HM341" s="13"/>
      <c r="HN341" s="13"/>
      <c r="HO341" s="13"/>
      <c r="HP341" s="13"/>
      <c r="HQ341" s="13"/>
      <c r="HR341" s="13"/>
      <c r="HS341" s="13"/>
      <c r="HT341" s="13"/>
      <c r="HU341" s="13"/>
      <c r="HV341" s="13"/>
      <c r="HW341" s="13"/>
      <c r="HX341" s="13"/>
      <c r="HY341" s="13"/>
      <c r="HZ341" s="13"/>
      <c r="IA341" s="13"/>
      <c r="IB341" s="13"/>
      <c r="IC341" s="13"/>
      <c r="ID341" s="13"/>
      <c r="IE341" s="13"/>
      <c r="IF341" s="13"/>
      <c r="IG341" s="13"/>
      <c r="IH341" s="13"/>
      <c r="II341" s="13"/>
      <c r="IJ341" s="13"/>
      <c r="IK341" s="13"/>
      <c r="IL341" s="13"/>
    </row>
    <row r="342" spans="1:246" s="14" customFormat="1" ht="21" customHeight="1" outlineLevel="1">
      <c r="A342" s="428" t="s">
        <v>1957</v>
      </c>
      <c r="B342" s="369" t="s">
        <v>648</v>
      </c>
      <c r="C342" s="345" t="s">
        <v>20</v>
      </c>
      <c r="D342" s="347">
        <v>1</v>
      </c>
      <c r="E342" s="370"/>
      <c r="F342" s="371"/>
      <c r="G342" s="372">
        <f t="shared" si="21"/>
        <v>0</v>
      </c>
      <c r="H342" s="372"/>
      <c r="I342" s="373"/>
      <c r="J342" s="359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  <c r="ID342" s="13"/>
      <c r="IE342" s="13"/>
      <c r="IF342" s="13"/>
      <c r="IG342" s="13"/>
      <c r="IH342" s="13"/>
      <c r="II342" s="13"/>
      <c r="IJ342" s="13"/>
      <c r="IK342" s="13"/>
      <c r="IL342" s="13"/>
    </row>
    <row r="343" spans="1:246" s="14" customFormat="1" ht="21" customHeight="1" outlineLevel="1">
      <c r="A343" s="428" t="s">
        <v>1958</v>
      </c>
      <c r="B343" s="369" t="s">
        <v>744</v>
      </c>
      <c r="C343" s="345" t="s">
        <v>20</v>
      </c>
      <c r="D343" s="347">
        <v>1</v>
      </c>
      <c r="E343" s="370"/>
      <c r="F343" s="371"/>
      <c r="G343" s="372">
        <f>SUM(F344:F362)</f>
        <v>0</v>
      </c>
      <c r="H343" s="372"/>
      <c r="I343" s="373"/>
      <c r="J343" s="359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/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/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  <c r="HF343" s="13"/>
      <c r="HG343" s="13"/>
      <c r="HH343" s="13"/>
      <c r="HI343" s="13"/>
      <c r="HJ343" s="13"/>
      <c r="HK343" s="13"/>
      <c r="HL343" s="13"/>
      <c r="HM343" s="13"/>
      <c r="HN343" s="13"/>
      <c r="HO343" s="13"/>
      <c r="HP343" s="13"/>
      <c r="HQ343" s="13"/>
      <c r="HR343" s="13"/>
      <c r="HS343" s="13"/>
      <c r="HT343" s="13"/>
      <c r="HU343" s="13"/>
      <c r="HV343" s="13"/>
      <c r="HW343" s="13"/>
      <c r="HX343" s="13"/>
      <c r="HY343" s="13"/>
      <c r="HZ343" s="13"/>
      <c r="IA343" s="13"/>
      <c r="IB343" s="13"/>
      <c r="IC343" s="13"/>
      <c r="ID343" s="13"/>
      <c r="IE343" s="13"/>
      <c r="IF343" s="13"/>
      <c r="IG343" s="13"/>
      <c r="IH343" s="13"/>
      <c r="II343" s="13"/>
      <c r="IJ343" s="13"/>
      <c r="IK343" s="13"/>
      <c r="IL343" s="13"/>
    </row>
    <row r="344" spans="1:246" s="14" customFormat="1" ht="21" customHeight="1" outlineLevel="1">
      <c r="A344" s="438" t="s">
        <v>1959</v>
      </c>
      <c r="B344" s="447" t="s">
        <v>1185</v>
      </c>
      <c r="C344" s="197" t="s">
        <v>19</v>
      </c>
      <c r="D344" s="77">
        <v>18</v>
      </c>
      <c r="E344" s="79"/>
      <c r="F344" s="81"/>
      <c r="G344" s="80">
        <f>E344*F344</f>
        <v>0</v>
      </c>
      <c r="H344" s="80"/>
      <c r="I344" s="366"/>
      <c r="J344" s="359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/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/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  <c r="HF344" s="13"/>
      <c r="HG344" s="13"/>
      <c r="HH344" s="13"/>
      <c r="HI344" s="13"/>
      <c r="HJ344" s="13"/>
      <c r="HK344" s="13"/>
      <c r="HL344" s="13"/>
      <c r="HM344" s="13"/>
      <c r="HN344" s="13"/>
      <c r="HO344" s="13"/>
      <c r="HP344" s="13"/>
      <c r="HQ344" s="13"/>
      <c r="HR344" s="13"/>
      <c r="HS344" s="13"/>
      <c r="HT344" s="13"/>
      <c r="HU344" s="13"/>
      <c r="HV344" s="13"/>
      <c r="HW344" s="13"/>
      <c r="HX344" s="13"/>
      <c r="HY344" s="13"/>
      <c r="HZ344" s="13"/>
      <c r="IA344" s="13"/>
      <c r="IB344" s="13"/>
      <c r="IC344" s="13"/>
      <c r="ID344" s="13"/>
      <c r="IE344" s="13"/>
      <c r="IF344" s="13"/>
      <c r="IG344" s="13"/>
      <c r="IH344" s="13"/>
      <c r="II344" s="13"/>
      <c r="IJ344" s="13"/>
      <c r="IK344" s="13"/>
      <c r="IL344" s="13"/>
    </row>
    <row r="345" spans="1:246" s="14" customFormat="1" ht="21" customHeight="1" outlineLevel="1">
      <c r="A345" s="438" t="s">
        <v>1960</v>
      </c>
      <c r="B345" s="447" t="s">
        <v>1186</v>
      </c>
      <c r="C345" s="197" t="s">
        <v>19</v>
      </c>
      <c r="D345" s="77">
        <v>47</v>
      </c>
      <c r="E345" s="79"/>
      <c r="F345" s="81"/>
      <c r="G345" s="80">
        <f t="shared" ref="G345:G362" si="23">E345*F345</f>
        <v>0</v>
      </c>
      <c r="H345" s="80"/>
      <c r="I345" s="366"/>
      <c r="J345" s="359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/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/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  <c r="HF345" s="13"/>
      <c r="HG345" s="13"/>
      <c r="HH345" s="13"/>
      <c r="HI345" s="13"/>
      <c r="HJ345" s="13"/>
      <c r="HK345" s="13"/>
      <c r="HL345" s="13"/>
      <c r="HM345" s="13"/>
      <c r="HN345" s="13"/>
      <c r="HO345" s="13"/>
      <c r="HP345" s="13"/>
      <c r="HQ345" s="13"/>
      <c r="HR345" s="13"/>
      <c r="HS345" s="13"/>
      <c r="HT345" s="13"/>
      <c r="HU345" s="13"/>
      <c r="HV345" s="13"/>
      <c r="HW345" s="13"/>
      <c r="HX345" s="13"/>
      <c r="HY345" s="13"/>
      <c r="HZ345" s="13"/>
      <c r="IA345" s="13"/>
      <c r="IB345" s="13"/>
      <c r="IC345" s="13"/>
      <c r="ID345" s="13"/>
      <c r="IE345" s="13"/>
      <c r="IF345" s="13"/>
      <c r="IG345" s="13"/>
      <c r="IH345" s="13"/>
      <c r="II345" s="13"/>
      <c r="IJ345" s="13"/>
      <c r="IK345" s="13"/>
      <c r="IL345" s="13"/>
    </row>
    <row r="346" spans="1:246" s="14" customFormat="1" ht="21" customHeight="1" outlineLevel="1">
      <c r="A346" s="438" t="s">
        <v>1961</v>
      </c>
      <c r="B346" s="447" t="s">
        <v>1187</v>
      </c>
      <c r="C346" s="197" t="s">
        <v>19</v>
      </c>
      <c r="D346" s="77">
        <v>7</v>
      </c>
      <c r="E346" s="79"/>
      <c r="F346" s="81"/>
      <c r="G346" s="80">
        <f t="shared" si="23"/>
        <v>0</v>
      </c>
      <c r="H346" s="80"/>
      <c r="I346" s="366"/>
      <c r="J346" s="359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/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/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  <c r="HF346" s="13"/>
      <c r="HG346" s="13"/>
      <c r="HH346" s="13"/>
      <c r="HI346" s="13"/>
      <c r="HJ346" s="13"/>
      <c r="HK346" s="13"/>
      <c r="HL346" s="13"/>
      <c r="HM346" s="13"/>
      <c r="HN346" s="13"/>
      <c r="HO346" s="13"/>
      <c r="HP346" s="13"/>
      <c r="HQ346" s="13"/>
      <c r="HR346" s="13"/>
      <c r="HS346" s="13"/>
      <c r="HT346" s="13"/>
      <c r="HU346" s="13"/>
      <c r="HV346" s="13"/>
      <c r="HW346" s="13"/>
      <c r="HX346" s="13"/>
      <c r="HY346" s="13"/>
      <c r="HZ346" s="13"/>
      <c r="IA346" s="13"/>
      <c r="IB346" s="13"/>
      <c r="IC346" s="13"/>
      <c r="ID346" s="13"/>
      <c r="IE346" s="13"/>
      <c r="IF346" s="13"/>
      <c r="IG346" s="13"/>
      <c r="IH346" s="13"/>
      <c r="II346" s="13"/>
      <c r="IJ346" s="13"/>
      <c r="IK346" s="13"/>
      <c r="IL346" s="13"/>
    </row>
    <row r="347" spans="1:246" s="14" customFormat="1" ht="21" customHeight="1" outlineLevel="1">
      <c r="A347" s="438" t="s">
        <v>1962</v>
      </c>
      <c r="B347" s="447" t="s">
        <v>1188</v>
      </c>
      <c r="C347" s="197" t="s">
        <v>19</v>
      </c>
      <c r="D347" s="77">
        <v>3</v>
      </c>
      <c r="E347" s="79"/>
      <c r="F347" s="81"/>
      <c r="G347" s="80">
        <f t="shared" si="23"/>
        <v>0</v>
      </c>
      <c r="H347" s="80"/>
      <c r="I347" s="366"/>
      <c r="J347" s="359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/>
      <c r="HM347" s="13"/>
      <c r="HN347" s="13"/>
      <c r="HO347" s="13"/>
      <c r="HP347" s="13"/>
      <c r="HQ347" s="13"/>
      <c r="HR347" s="13"/>
      <c r="HS347" s="13"/>
      <c r="HT347" s="13"/>
      <c r="HU347" s="13"/>
      <c r="HV347" s="13"/>
      <c r="HW347" s="13"/>
      <c r="HX347" s="13"/>
      <c r="HY347" s="13"/>
      <c r="HZ347" s="13"/>
      <c r="IA347" s="13"/>
      <c r="IB347" s="13"/>
      <c r="IC347" s="13"/>
      <c r="ID347" s="13"/>
      <c r="IE347" s="13"/>
      <c r="IF347" s="13"/>
      <c r="IG347" s="13"/>
      <c r="IH347" s="13"/>
      <c r="II347" s="13"/>
      <c r="IJ347" s="13"/>
      <c r="IK347" s="13"/>
      <c r="IL347" s="13"/>
    </row>
    <row r="348" spans="1:246" s="14" customFormat="1" ht="21" customHeight="1" outlineLevel="1">
      <c r="A348" s="438" t="s">
        <v>1963</v>
      </c>
      <c r="B348" s="447" t="s">
        <v>1189</v>
      </c>
      <c r="C348" s="197" t="s">
        <v>19</v>
      </c>
      <c r="D348" s="77">
        <v>4</v>
      </c>
      <c r="E348" s="79"/>
      <c r="F348" s="81"/>
      <c r="G348" s="80">
        <f t="shared" si="23"/>
        <v>0</v>
      </c>
      <c r="H348" s="80"/>
      <c r="I348" s="366"/>
      <c r="J348" s="359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  <c r="FR348" s="13"/>
      <c r="FS348" s="13"/>
      <c r="FT348" s="13"/>
      <c r="FU348" s="13"/>
      <c r="FV348" s="13"/>
      <c r="FW348" s="13"/>
      <c r="FX348" s="13"/>
      <c r="FY348" s="13"/>
      <c r="FZ348" s="13"/>
      <c r="GA348" s="13"/>
      <c r="GB348" s="13"/>
      <c r="GC348" s="13"/>
      <c r="GD348" s="13"/>
      <c r="GE348" s="13"/>
      <c r="GF348" s="13"/>
      <c r="GG348" s="13"/>
      <c r="GH348" s="13"/>
      <c r="GI348" s="13"/>
      <c r="GJ348" s="13"/>
      <c r="GK348" s="13"/>
      <c r="GL348" s="13"/>
      <c r="GM348" s="13"/>
      <c r="GN348" s="13"/>
      <c r="GO348" s="13"/>
      <c r="GP348" s="13"/>
      <c r="GQ348" s="13"/>
      <c r="GR348" s="13"/>
      <c r="GS348" s="13"/>
      <c r="GT348" s="13"/>
      <c r="GU348" s="13"/>
      <c r="GV348" s="13"/>
      <c r="GW348" s="13"/>
      <c r="GX348" s="13"/>
      <c r="GY348" s="13"/>
      <c r="GZ348" s="13"/>
      <c r="HA348" s="13"/>
      <c r="HB348" s="13"/>
      <c r="HC348" s="13"/>
      <c r="HD348" s="13"/>
      <c r="HE348" s="13"/>
      <c r="HF348" s="13"/>
      <c r="HG348" s="13"/>
      <c r="HH348" s="13"/>
      <c r="HI348" s="13"/>
      <c r="HJ348" s="13"/>
      <c r="HK348" s="13"/>
      <c r="HL348" s="13"/>
      <c r="HM348" s="13"/>
      <c r="HN348" s="13"/>
      <c r="HO348" s="13"/>
      <c r="HP348" s="13"/>
      <c r="HQ348" s="13"/>
      <c r="HR348" s="13"/>
      <c r="HS348" s="13"/>
      <c r="HT348" s="13"/>
      <c r="HU348" s="13"/>
      <c r="HV348" s="13"/>
      <c r="HW348" s="13"/>
      <c r="HX348" s="13"/>
      <c r="HY348" s="13"/>
      <c r="HZ348" s="13"/>
      <c r="IA348" s="13"/>
      <c r="IB348" s="13"/>
      <c r="IC348" s="13"/>
      <c r="ID348" s="13"/>
      <c r="IE348" s="13"/>
      <c r="IF348" s="13"/>
      <c r="IG348" s="13"/>
      <c r="IH348" s="13"/>
      <c r="II348" s="13"/>
      <c r="IJ348" s="13"/>
      <c r="IK348" s="13"/>
      <c r="IL348" s="13"/>
    </row>
    <row r="349" spans="1:246" s="14" customFormat="1" ht="21" customHeight="1" outlineLevel="1">
      <c r="A349" s="438" t="s">
        <v>1964</v>
      </c>
      <c r="B349" s="447" t="s">
        <v>1190</v>
      </c>
      <c r="C349" s="197" t="s">
        <v>19</v>
      </c>
      <c r="D349" s="77">
        <v>9</v>
      </c>
      <c r="E349" s="79"/>
      <c r="F349" s="81"/>
      <c r="G349" s="80">
        <f t="shared" si="23"/>
        <v>0</v>
      </c>
      <c r="H349" s="80"/>
      <c r="I349" s="366"/>
      <c r="J349" s="359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/>
      <c r="HM349" s="13"/>
      <c r="HN349" s="13"/>
      <c r="HO349" s="13"/>
      <c r="HP349" s="13"/>
      <c r="HQ349" s="13"/>
      <c r="HR349" s="13"/>
      <c r="HS349" s="13"/>
      <c r="HT349" s="13"/>
      <c r="HU349" s="13"/>
      <c r="HV349" s="13"/>
      <c r="HW349" s="13"/>
      <c r="HX349" s="13"/>
      <c r="HY349" s="13"/>
      <c r="HZ349" s="13"/>
      <c r="IA349" s="13"/>
      <c r="IB349" s="13"/>
      <c r="IC349" s="13"/>
      <c r="ID349" s="13"/>
      <c r="IE349" s="13"/>
      <c r="IF349" s="13"/>
      <c r="IG349" s="13"/>
      <c r="IH349" s="13"/>
      <c r="II349" s="13"/>
      <c r="IJ349" s="13"/>
      <c r="IK349" s="13"/>
      <c r="IL349" s="13"/>
    </row>
    <row r="350" spans="1:246" s="14" customFormat="1" ht="21" customHeight="1" outlineLevel="1">
      <c r="A350" s="438" t="s">
        <v>1965</v>
      </c>
      <c r="B350" s="447" t="s">
        <v>1191</v>
      </c>
      <c r="C350" s="197" t="s">
        <v>19</v>
      </c>
      <c r="D350" s="77">
        <v>2</v>
      </c>
      <c r="E350" s="79"/>
      <c r="F350" s="81"/>
      <c r="G350" s="80">
        <f t="shared" si="23"/>
        <v>0</v>
      </c>
      <c r="H350" s="80"/>
      <c r="I350" s="366"/>
      <c r="J350" s="359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/>
      <c r="HM350" s="13"/>
      <c r="HN350" s="13"/>
      <c r="HO350" s="13"/>
      <c r="HP350" s="13"/>
      <c r="HQ350" s="13"/>
      <c r="HR350" s="13"/>
      <c r="HS350" s="13"/>
      <c r="HT350" s="13"/>
      <c r="HU350" s="13"/>
      <c r="HV350" s="13"/>
      <c r="HW350" s="13"/>
      <c r="HX350" s="13"/>
      <c r="HY350" s="13"/>
      <c r="HZ350" s="13"/>
      <c r="IA350" s="13"/>
      <c r="IB350" s="13"/>
      <c r="IC350" s="13"/>
      <c r="ID350" s="13"/>
      <c r="IE350" s="13"/>
      <c r="IF350" s="13"/>
      <c r="IG350" s="13"/>
      <c r="IH350" s="13"/>
      <c r="II350" s="13"/>
      <c r="IJ350" s="13"/>
      <c r="IK350" s="13"/>
      <c r="IL350" s="13"/>
    </row>
    <row r="351" spans="1:246" s="14" customFormat="1" ht="21" customHeight="1" outlineLevel="1">
      <c r="A351" s="438" t="s">
        <v>1966</v>
      </c>
      <c r="B351" s="447" t="s">
        <v>1192</v>
      </c>
      <c r="C351" s="197" t="s">
        <v>19</v>
      </c>
      <c r="D351" s="77">
        <v>7</v>
      </c>
      <c r="E351" s="79"/>
      <c r="F351" s="81"/>
      <c r="G351" s="80">
        <f t="shared" si="23"/>
        <v>0</v>
      </c>
      <c r="H351" s="80"/>
      <c r="I351" s="366"/>
      <c r="J351" s="359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/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/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  <c r="HF351" s="13"/>
      <c r="HG351" s="13"/>
      <c r="HH351" s="13"/>
      <c r="HI351" s="13"/>
      <c r="HJ351" s="13"/>
      <c r="HK351" s="13"/>
      <c r="HL351" s="13"/>
      <c r="HM351" s="13"/>
      <c r="HN351" s="13"/>
      <c r="HO351" s="13"/>
      <c r="HP351" s="13"/>
      <c r="HQ351" s="13"/>
      <c r="HR351" s="13"/>
      <c r="HS351" s="13"/>
      <c r="HT351" s="13"/>
      <c r="HU351" s="13"/>
      <c r="HV351" s="13"/>
      <c r="HW351" s="13"/>
      <c r="HX351" s="13"/>
      <c r="HY351" s="13"/>
      <c r="HZ351" s="13"/>
      <c r="IA351" s="13"/>
      <c r="IB351" s="13"/>
      <c r="IC351" s="13"/>
      <c r="ID351" s="13"/>
      <c r="IE351" s="13"/>
      <c r="IF351" s="13"/>
      <c r="IG351" s="13"/>
      <c r="IH351" s="13"/>
      <c r="II351" s="13"/>
      <c r="IJ351" s="13"/>
      <c r="IK351" s="13"/>
      <c r="IL351" s="13"/>
    </row>
    <row r="352" spans="1:246" s="14" customFormat="1" ht="21" customHeight="1" outlineLevel="1">
      <c r="A352" s="438" t="s">
        <v>1967</v>
      </c>
      <c r="B352" s="447" t="s">
        <v>1193</v>
      </c>
      <c r="C352" s="197" t="s">
        <v>19</v>
      </c>
      <c r="D352" s="77">
        <v>12</v>
      </c>
      <c r="E352" s="79"/>
      <c r="F352" s="81"/>
      <c r="G352" s="80">
        <f t="shared" si="23"/>
        <v>0</v>
      </c>
      <c r="H352" s="80"/>
      <c r="I352" s="366"/>
      <c r="J352" s="359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  <c r="FF352" s="13"/>
      <c r="FG352" s="13"/>
      <c r="FH352" s="13"/>
      <c r="FI352" s="13"/>
      <c r="FJ352" s="13"/>
      <c r="FK352" s="13"/>
      <c r="FL352" s="13"/>
      <c r="FM352" s="13"/>
      <c r="FN352" s="13"/>
      <c r="FO352" s="13"/>
      <c r="FP352" s="13"/>
      <c r="FQ352" s="13"/>
      <c r="FR352" s="13"/>
      <c r="FS352" s="13"/>
      <c r="FT352" s="13"/>
      <c r="FU352" s="13"/>
      <c r="FV352" s="13"/>
      <c r="FW352" s="13"/>
      <c r="FX352" s="13"/>
      <c r="FY352" s="13"/>
      <c r="FZ352" s="13"/>
      <c r="GA352" s="13"/>
      <c r="GB352" s="13"/>
      <c r="GC352" s="13"/>
      <c r="GD352" s="13"/>
      <c r="GE352" s="13"/>
      <c r="GF352" s="13"/>
      <c r="GG352" s="13"/>
      <c r="GH352" s="13"/>
      <c r="GI352" s="13"/>
      <c r="GJ352" s="13"/>
      <c r="GK352" s="13"/>
      <c r="GL352" s="13"/>
      <c r="GM352" s="13"/>
      <c r="GN352" s="13"/>
      <c r="GO352" s="13"/>
      <c r="GP352" s="13"/>
      <c r="GQ352" s="13"/>
      <c r="GR352" s="13"/>
      <c r="GS352" s="13"/>
      <c r="GT352" s="13"/>
      <c r="GU352" s="13"/>
      <c r="GV352" s="13"/>
      <c r="GW352" s="13"/>
      <c r="GX352" s="13"/>
      <c r="GY352" s="13"/>
      <c r="GZ352" s="13"/>
      <c r="HA352" s="13"/>
      <c r="HB352" s="13"/>
      <c r="HC352" s="13"/>
      <c r="HD352" s="13"/>
      <c r="HE352" s="13"/>
      <c r="HF352" s="13"/>
      <c r="HG352" s="13"/>
      <c r="HH352" s="13"/>
      <c r="HI352" s="13"/>
      <c r="HJ352" s="13"/>
      <c r="HK352" s="13"/>
      <c r="HL352" s="13"/>
      <c r="HM352" s="13"/>
      <c r="HN352" s="13"/>
      <c r="HO352" s="13"/>
      <c r="HP352" s="13"/>
      <c r="HQ352" s="13"/>
      <c r="HR352" s="13"/>
      <c r="HS352" s="13"/>
      <c r="HT352" s="13"/>
      <c r="HU352" s="13"/>
      <c r="HV352" s="13"/>
      <c r="HW352" s="13"/>
      <c r="HX352" s="13"/>
      <c r="HY352" s="13"/>
      <c r="HZ352" s="13"/>
      <c r="IA352" s="13"/>
      <c r="IB352" s="13"/>
      <c r="IC352" s="13"/>
      <c r="ID352" s="13"/>
      <c r="IE352" s="13"/>
      <c r="IF352" s="13"/>
      <c r="IG352" s="13"/>
      <c r="IH352" s="13"/>
      <c r="II352" s="13"/>
      <c r="IJ352" s="13"/>
      <c r="IK352" s="13"/>
      <c r="IL352" s="13"/>
    </row>
    <row r="353" spans="1:246" s="14" customFormat="1" ht="21" customHeight="1" outlineLevel="1">
      <c r="A353" s="438" t="s">
        <v>1968</v>
      </c>
      <c r="B353" s="447" t="s">
        <v>1194</v>
      </c>
      <c r="C353" s="197" t="s">
        <v>19</v>
      </c>
      <c r="D353" s="77">
        <v>1</v>
      </c>
      <c r="E353" s="79"/>
      <c r="F353" s="81"/>
      <c r="G353" s="80">
        <f t="shared" si="23"/>
        <v>0</v>
      </c>
      <c r="H353" s="80"/>
      <c r="I353" s="366"/>
      <c r="J353" s="359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  <c r="FF353" s="13"/>
      <c r="FG353" s="13"/>
      <c r="FH353" s="13"/>
      <c r="FI353" s="13"/>
      <c r="FJ353" s="13"/>
      <c r="FK353" s="13"/>
      <c r="FL353" s="13"/>
      <c r="FM353" s="13"/>
      <c r="FN353" s="13"/>
      <c r="FO353" s="13"/>
      <c r="FP353" s="13"/>
      <c r="FQ353" s="13"/>
      <c r="FR353" s="13"/>
      <c r="FS353" s="13"/>
      <c r="FT353" s="13"/>
      <c r="FU353" s="13"/>
      <c r="FV353" s="13"/>
      <c r="FW353" s="13"/>
      <c r="FX353" s="13"/>
      <c r="FY353" s="13"/>
      <c r="FZ353" s="13"/>
      <c r="GA353" s="13"/>
      <c r="GB353" s="13"/>
      <c r="GC353" s="13"/>
      <c r="GD353" s="13"/>
      <c r="GE353" s="13"/>
      <c r="GF353" s="13"/>
      <c r="GG353" s="13"/>
      <c r="GH353" s="13"/>
      <c r="GI353" s="13"/>
      <c r="GJ353" s="13"/>
      <c r="GK353" s="13"/>
      <c r="GL353" s="13"/>
      <c r="GM353" s="13"/>
      <c r="GN353" s="13"/>
      <c r="GO353" s="13"/>
      <c r="GP353" s="13"/>
      <c r="GQ353" s="13"/>
      <c r="GR353" s="13"/>
      <c r="GS353" s="13"/>
      <c r="GT353" s="13"/>
      <c r="GU353" s="13"/>
      <c r="GV353" s="13"/>
      <c r="GW353" s="13"/>
      <c r="GX353" s="13"/>
      <c r="GY353" s="13"/>
      <c r="GZ353" s="13"/>
      <c r="HA353" s="13"/>
      <c r="HB353" s="13"/>
      <c r="HC353" s="13"/>
      <c r="HD353" s="13"/>
      <c r="HE353" s="13"/>
      <c r="HF353" s="13"/>
      <c r="HG353" s="13"/>
      <c r="HH353" s="13"/>
      <c r="HI353" s="13"/>
      <c r="HJ353" s="13"/>
      <c r="HK353" s="13"/>
      <c r="HL353" s="13"/>
      <c r="HM353" s="13"/>
      <c r="HN353" s="13"/>
      <c r="HO353" s="13"/>
      <c r="HP353" s="13"/>
      <c r="HQ353" s="13"/>
      <c r="HR353" s="13"/>
      <c r="HS353" s="13"/>
      <c r="HT353" s="13"/>
      <c r="HU353" s="13"/>
      <c r="HV353" s="13"/>
      <c r="HW353" s="13"/>
      <c r="HX353" s="13"/>
      <c r="HY353" s="13"/>
      <c r="HZ353" s="13"/>
      <c r="IA353" s="13"/>
      <c r="IB353" s="13"/>
      <c r="IC353" s="13"/>
      <c r="ID353" s="13"/>
      <c r="IE353" s="13"/>
      <c r="IF353" s="13"/>
      <c r="IG353" s="13"/>
      <c r="IH353" s="13"/>
      <c r="II353" s="13"/>
      <c r="IJ353" s="13"/>
      <c r="IK353" s="13"/>
      <c r="IL353" s="13"/>
    </row>
    <row r="354" spans="1:246" s="14" customFormat="1" ht="21" customHeight="1" outlineLevel="1">
      <c r="A354" s="438" t="s">
        <v>1969</v>
      </c>
      <c r="B354" s="447" t="s">
        <v>1195</v>
      </c>
      <c r="C354" s="197" t="s">
        <v>19</v>
      </c>
      <c r="D354" s="77">
        <v>2</v>
      </c>
      <c r="E354" s="79"/>
      <c r="F354" s="81"/>
      <c r="G354" s="80">
        <f t="shared" si="23"/>
        <v>0</v>
      </c>
      <c r="H354" s="80"/>
      <c r="I354" s="366"/>
      <c r="J354" s="359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  <c r="FF354" s="13"/>
      <c r="FG354" s="13"/>
      <c r="FH354" s="13"/>
      <c r="FI354" s="13"/>
      <c r="FJ354" s="13"/>
      <c r="FK354" s="13"/>
      <c r="FL354" s="13"/>
      <c r="FM354" s="13"/>
      <c r="FN354" s="13"/>
      <c r="FO354" s="13"/>
      <c r="FP354" s="13"/>
      <c r="FQ354" s="13"/>
      <c r="FR354" s="13"/>
      <c r="FS354" s="13"/>
      <c r="FT354" s="13"/>
      <c r="FU354" s="13"/>
      <c r="FV354" s="13"/>
      <c r="FW354" s="13"/>
      <c r="FX354" s="13"/>
      <c r="FY354" s="13"/>
      <c r="FZ354" s="13"/>
      <c r="GA354" s="13"/>
      <c r="GB354" s="13"/>
      <c r="GC354" s="13"/>
      <c r="GD354" s="13"/>
      <c r="GE354" s="13"/>
      <c r="GF354" s="13"/>
      <c r="GG354" s="13"/>
      <c r="GH354" s="13"/>
      <c r="GI354" s="13"/>
      <c r="GJ354" s="13"/>
      <c r="GK354" s="13"/>
      <c r="GL354" s="13"/>
      <c r="GM354" s="13"/>
      <c r="GN354" s="13"/>
      <c r="GO354" s="13"/>
      <c r="GP354" s="13"/>
      <c r="GQ354" s="13"/>
      <c r="GR354" s="13"/>
      <c r="GS354" s="13"/>
      <c r="GT354" s="13"/>
      <c r="GU354" s="13"/>
      <c r="GV354" s="13"/>
      <c r="GW354" s="13"/>
      <c r="GX354" s="13"/>
      <c r="GY354" s="13"/>
      <c r="GZ354" s="13"/>
      <c r="HA354" s="13"/>
      <c r="HB354" s="13"/>
      <c r="HC354" s="13"/>
      <c r="HD354" s="13"/>
      <c r="HE354" s="13"/>
      <c r="HF354" s="13"/>
      <c r="HG354" s="13"/>
      <c r="HH354" s="13"/>
      <c r="HI354" s="13"/>
      <c r="HJ354" s="13"/>
      <c r="HK354" s="13"/>
      <c r="HL354" s="13"/>
      <c r="HM354" s="13"/>
      <c r="HN354" s="13"/>
      <c r="HO354" s="13"/>
      <c r="HP354" s="13"/>
      <c r="HQ354" s="13"/>
      <c r="HR354" s="13"/>
      <c r="HS354" s="13"/>
      <c r="HT354" s="13"/>
      <c r="HU354" s="13"/>
      <c r="HV354" s="13"/>
      <c r="HW354" s="13"/>
      <c r="HX354" s="13"/>
      <c r="HY354" s="13"/>
      <c r="HZ354" s="13"/>
      <c r="IA354" s="13"/>
      <c r="IB354" s="13"/>
      <c r="IC354" s="13"/>
      <c r="ID354" s="13"/>
      <c r="IE354" s="13"/>
      <c r="IF354" s="13"/>
      <c r="IG354" s="13"/>
      <c r="IH354" s="13"/>
      <c r="II354" s="13"/>
      <c r="IJ354" s="13"/>
      <c r="IK354" s="13"/>
      <c r="IL354" s="13"/>
    </row>
    <row r="355" spans="1:246" s="14" customFormat="1" ht="21" customHeight="1" outlineLevel="1">
      <c r="A355" s="438" t="s">
        <v>1970</v>
      </c>
      <c r="B355" s="447" t="s">
        <v>1196</v>
      </c>
      <c r="C355" s="197" t="s">
        <v>19</v>
      </c>
      <c r="D355" s="77">
        <v>7</v>
      </c>
      <c r="E355" s="79"/>
      <c r="F355" s="81"/>
      <c r="G355" s="80">
        <f t="shared" si="23"/>
        <v>0</v>
      </c>
      <c r="H355" s="80"/>
      <c r="I355" s="366"/>
      <c r="J355" s="359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  <c r="FF355" s="13"/>
      <c r="FG355" s="13"/>
      <c r="FH355" s="13"/>
      <c r="FI355" s="13"/>
      <c r="FJ355" s="13"/>
      <c r="FK355" s="13"/>
      <c r="FL355" s="13"/>
      <c r="FM355" s="13"/>
      <c r="FN355" s="13"/>
      <c r="FO355" s="13"/>
      <c r="FP355" s="13"/>
      <c r="FQ355" s="13"/>
      <c r="FR355" s="13"/>
      <c r="FS355" s="13"/>
      <c r="FT355" s="13"/>
      <c r="FU355" s="13"/>
      <c r="FV355" s="13"/>
      <c r="FW355" s="13"/>
      <c r="FX355" s="13"/>
      <c r="FY355" s="13"/>
      <c r="FZ355" s="13"/>
      <c r="GA355" s="13"/>
      <c r="GB355" s="13"/>
      <c r="GC355" s="13"/>
      <c r="GD355" s="13"/>
      <c r="GE355" s="13"/>
      <c r="GF355" s="13"/>
      <c r="GG355" s="13"/>
      <c r="GH355" s="13"/>
      <c r="GI355" s="13"/>
      <c r="GJ355" s="13"/>
      <c r="GK355" s="13"/>
      <c r="GL355" s="13"/>
      <c r="GM355" s="13"/>
      <c r="GN355" s="13"/>
      <c r="GO355" s="13"/>
      <c r="GP355" s="13"/>
      <c r="GQ355" s="13"/>
      <c r="GR355" s="13"/>
      <c r="GS355" s="13"/>
      <c r="GT355" s="13"/>
      <c r="GU355" s="13"/>
      <c r="GV355" s="13"/>
      <c r="GW355" s="13"/>
      <c r="GX355" s="13"/>
      <c r="GY355" s="13"/>
      <c r="GZ355" s="13"/>
      <c r="HA355" s="13"/>
      <c r="HB355" s="13"/>
      <c r="HC355" s="13"/>
      <c r="HD355" s="13"/>
      <c r="HE355" s="13"/>
      <c r="HF355" s="13"/>
      <c r="HG355" s="13"/>
      <c r="HH355" s="13"/>
      <c r="HI355" s="13"/>
      <c r="HJ355" s="13"/>
      <c r="HK355" s="13"/>
      <c r="HL355" s="13"/>
      <c r="HM355" s="13"/>
      <c r="HN355" s="13"/>
      <c r="HO355" s="13"/>
      <c r="HP355" s="13"/>
      <c r="HQ355" s="13"/>
      <c r="HR355" s="13"/>
      <c r="HS355" s="13"/>
      <c r="HT355" s="13"/>
      <c r="HU355" s="13"/>
      <c r="HV355" s="13"/>
      <c r="HW355" s="13"/>
      <c r="HX355" s="13"/>
      <c r="HY355" s="13"/>
      <c r="HZ355" s="13"/>
      <c r="IA355" s="13"/>
      <c r="IB355" s="13"/>
      <c r="IC355" s="13"/>
      <c r="ID355" s="13"/>
      <c r="IE355" s="13"/>
      <c r="IF355" s="13"/>
      <c r="IG355" s="13"/>
      <c r="IH355" s="13"/>
      <c r="II355" s="13"/>
      <c r="IJ355" s="13"/>
      <c r="IK355" s="13"/>
      <c r="IL355" s="13"/>
    </row>
    <row r="356" spans="1:246" s="14" customFormat="1" ht="21" customHeight="1" outlineLevel="1">
      <c r="A356" s="438" t="s">
        <v>1971</v>
      </c>
      <c r="B356" s="447" t="s">
        <v>1197</v>
      </c>
      <c r="C356" s="197" t="s">
        <v>19</v>
      </c>
      <c r="D356" s="77">
        <v>2</v>
      </c>
      <c r="E356" s="79"/>
      <c r="F356" s="81"/>
      <c r="G356" s="80">
        <f t="shared" si="23"/>
        <v>0</v>
      </c>
      <c r="H356" s="80"/>
      <c r="I356" s="366"/>
      <c r="J356" s="359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  <c r="FF356" s="13"/>
      <c r="FG356" s="13"/>
      <c r="FH356" s="13"/>
      <c r="FI356" s="13"/>
      <c r="FJ356" s="13"/>
      <c r="FK356" s="13"/>
      <c r="FL356" s="13"/>
      <c r="FM356" s="13"/>
      <c r="FN356" s="13"/>
      <c r="FO356" s="13"/>
      <c r="FP356" s="13"/>
      <c r="FQ356" s="13"/>
      <c r="FR356" s="13"/>
      <c r="FS356" s="13"/>
      <c r="FT356" s="13"/>
      <c r="FU356" s="13"/>
      <c r="FV356" s="13"/>
      <c r="FW356" s="13"/>
      <c r="FX356" s="13"/>
      <c r="FY356" s="13"/>
      <c r="FZ356" s="13"/>
      <c r="GA356" s="13"/>
      <c r="GB356" s="13"/>
      <c r="GC356" s="13"/>
      <c r="GD356" s="13"/>
      <c r="GE356" s="13"/>
      <c r="GF356" s="13"/>
      <c r="GG356" s="13"/>
      <c r="GH356" s="13"/>
      <c r="GI356" s="13"/>
      <c r="GJ356" s="13"/>
      <c r="GK356" s="13"/>
      <c r="GL356" s="13"/>
      <c r="GM356" s="13"/>
      <c r="GN356" s="13"/>
      <c r="GO356" s="13"/>
      <c r="GP356" s="13"/>
      <c r="GQ356" s="13"/>
      <c r="GR356" s="13"/>
      <c r="GS356" s="13"/>
      <c r="GT356" s="13"/>
      <c r="GU356" s="13"/>
      <c r="GV356" s="13"/>
      <c r="GW356" s="13"/>
      <c r="GX356" s="13"/>
      <c r="GY356" s="13"/>
      <c r="GZ356" s="13"/>
      <c r="HA356" s="13"/>
      <c r="HB356" s="13"/>
      <c r="HC356" s="13"/>
      <c r="HD356" s="13"/>
      <c r="HE356" s="13"/>
      <c r="HF356" s="13"/>
      <c r="HG356" s="13"/>
      <c r="HH356" s="13"/>
      <c r="HI356" s="13"/>
      <c r="HJ356" s="13"/>
      <c r="HK356" s="13"/>
      <c r="HL356" s="13"/>
      <c r="HM356" s="13"/>
      <c r="HN356" s="13"/>
      <c r="HO356" s="13"/>
      <c r="HP356" s="13"/>
      <c r="HQ356" s="13"/>
      <c r="HR356" s="13"/>
      <c r="HS356" s="13"/>
      <c r="HT356" s="13"/>
      <c r="HU356" s="13"/>
      <c r="HV356" s="13"/>
      <c r="HW356" s="13"/>
      <c r="HX356" s="13"/>
      <c r="HY356" s="13"/>
      <c r="HZ356" s="13"/>
      <c r="IA356" s="13"/>
      <c r="IB356" s="13"/>
      <c r="IC356" s="13"/>
      <c r="ID356" s="13"/>
      <c r="IE356" s="13"/>
      <c r="IF356" s="13"/>
      <c r="IG356" s="13"/>
      <c r="IH356" s="13"/>
      <c r="II356" s="13"/>
      <c r="IJ356" s="13"/>
      <c r="IK356" s="13"/>
      <c r="IL356" s="13"/>
    </row>
    <row r="357" spans="1:246" s="14" customFormat="1" ht="21" customHeight="1" outlineLevel="1">
      <c r="A357" s="438" t="s">
        <v>1972</v>
      </c>
      <c r="B357" s="447" t="s">
        <v>1198</v>
      </c>
      <c r="C357" s="197" t="s">
        <v>19</v>
      </c>
      <c r="D357" s="77">
        <v>3</v>
      </c>
      <c r="E357" s="79"/>
      <c r="F357" s="81"/>
      <c r="G357" s="80">
        <f t="shared" si="23"/>
        <v>0</v>
      </c>
      <c r="H357" s="80"/>
      <c r="I357" s="366"/>
      <c r="J357" s="359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/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/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  <c r="HF357" s="13"/>
      <c r="HG357" s="13"/>
      <c r="HH357" s="13"/>
      <c r="HI357" s="13"/>
      <c r="HJ357" s="13"/>
      <c r="HK357" s="13"/>
      <c r="HL357" s="13"/>
      <c r="HM357" s="13"/>
      <c r="HN357" s="13"/>
      <c r="HO357" s="13"/>
      <c r="HP357" s="13"/>
      <c r="HQ357" s="13"/>
      <c r="HR357" s="13"/>
      <c r="HS357" s="13"/>
      <c r="HT357" s="13"/>
      <c r="HU357" s="13"/>
      <c r="HV357" s="13"/>
      <c r="HW357" s="13"/>
      <c r="HX357" s="13"/>
      <c r="HY357" s="13"/>
      <c r="HZ357" s="13"/>
      <c r="IA357" s="13"/>
      <c r="IB357" s="13"/>
      <c r="IC357" s="13"/>
      <c r="ID357" s="13"/>
      <c r="IE357" s="13"/>
      <c r="IF357" s="13"/>
      <c r="IG357" s="13"/>
      <c r="IH357" s="13"/>
      <c r="II357" s="13"/>
      <c r="IJ357" s="13"/>
      <c r="IK357" s="13"/>
      <c r="IL357" s="13"/>
    </row>
    <row r="358" spans="1:246" s="14" customFormat="1" ht="21" customHeight="1" outlineLevel="1">
      <c r="A358" s="438" t="s">
        <v>1973</v>
      </c>
      <c r="B358" s="447" t="s">
        <v>1199</v>
      </c>
      <c r="C358" s="197" t="s">
        <v>19</v>
      </c>
      <c r="D358" s="77">
        <v>1</v>
      </c>
      <c r="E358" s="79"/>
      <c r="F358" s="81"/>
      <c r="G358" s="80">
        <f t="shared" si="23"/>
        <v>0</v>
      </c>
      <c r="H358" s="80"/>
      <c r="I358" s="366"/>
      <c r="J358" s="359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/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/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  <c r="HF358" s="13"/>
      <c r="HG358" s="13"/>
      <c r="HH358" s="13"/>
      <c r="HI358" s="13"/>
      <c r="HJ358" s="13"/>
      <c r="HK358" s="13"/>
      <c r="HL358" s="13"/>
      <c r="HM358" s="13"/>
      <c r="HN358" s="13"/>
      <c r="HO358" s="13"/>
      <c r="HP358" s="13"/>
      <c r="HQ358" s="13"/>
      <c r="HR358" s="13"/>
      <c r="HS358" s="13"/>
      <c r="HT358" s="13"/>
      <c r="HU358" s="13"/>
      <c r="HV358" s="13"/>
      <c r="HW358" s="13"/>
      <c r="HX358" s="13"/>
      <c r="HY358" s="13"/>
      <c r="HZ358" s="13"/>
      <c r="IA358" s="13"/>
      <c r="IB358" s="13"/>
      <c r="IC358" s="13"/>
      <c r="ID358" s="13"/>
      <c r="IE358" s="13"/>
      <c r="IF358" s="13"/>
      <c r="IG358" s="13"/>
      <c r="IH358" s="13"/>
      <c r="II358" s="13"/>
      <c r="IJ358" s="13"/>
      <c r="IK358" s="13"/>
      <c r="IL358" s="13"/>
    </row>
    <row r="359" spans="1:246" s="14" customFormat="1" ht="21" customHeight="1" outlineLevel="1">
      <c r="A359" s="438" t="s">
        <v>1974</v>
      </c>
      <c r="B359" s="447" t="s">
        <v>1200</v>
      </c>
      <c r="C359" s="197" t="s">
        <v>19</v>
      </c>
      <c r="D359" s="77">
        <v>1</v>
      </c>
      <c r="E359" s="79"/>
      <c r="F359" s="81"/>
      <c r="G359" s="80">
        <f t="shared" si="23"/>
        <v>0</v>
      </c>
      <c r="H359" s="80"/>
      <c r="I359" s="366"/>
      <c r="J359" s="359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  <c r="FF359" s="13"/>
      <c r="FG359" s="13"/>
      <c r="FH359" s="13"/>
      <c r="FI359" s="13"/>
      <c r="FJ359" s="13"/>
      <c r="FK359" s="13"/>
      <c r="FL359" s="13"/>
      <c r="FM359" s="13"/>
      <c r="FN359" s="13"/>
      <c r="FO359" s="13"/>
      <c r="FP359" s="13"/>
      <c r="FQ359" s="13"/>
      <c r="FR359" s="13"/>
      <c r="FS359" s="13"/>
      <c r="FT359" s="13"/>
      <c r="FU359" s="13"/>
      <c r="FV359" s="13"/>
      <c r="FW359" s="13"/>
      <c r="FX359" s="13"/>
      <c r="FY359" s="13"/>
      <c r="FZ359" s="13"/>
      <c r="GA359" s="13"/>
      <c r="GB359" s="13"/>
      <c r="GC359" s="13"/>
      <c r="GD359" s="13"/>
      <c r="GE359" s="13"/>
      <c r="GF359" s="13"/>
      <c r="GG359" s="13"/>
      <c r="GH359" s="13"/>
      <c r="GI359" s="13"/>
      <c r="GJ359" s="13"/>
      <c r="GK359" s="13"/>
      <c r="GL359" s="13"/>
      <c r="GM359" s="13"/>
      <c r="GN359" s="13"/>
      <c r="GO359" s="13"/>
      <c r="GP359" s="13"/>
      <c r="GQ359" s="13"/>
      <c r="GR359" s="13"/>
      <c r="GS359" s="13"/>
      <c r="GT359" s="13"/>
      <c r="GU359" s="13"/>
      <c r="GV359" s="13"/>
      <c r="GW359" s="13"/>
      <c r="GX359" s="13"/>
      <c r="GY359" s="13"/>
      <c r="GZ359" s="13"/>
      <c r="HA359" s="13"/>
      <c r="HB359" s="13"/>
      <c r="HC359" s="13"/>
      <c r="HD359" s="13"/>
      <c r="HE359" s="13"/>
      <c r="HF359" s="13"/>
      <c r="HG359" s="13"/>
      <c r="HH359" s="13"/>
      <c r="HI359" s="13"/>
      <c r="HJ359" s="13"/>
      <c r="HK359" s="13"/>
      <c r="HL359" s="13"/>
      <c r="HM359" s="13"/>
      <c r="HN359" s="13"/>
      <c r="HO359" s="13"/>
      <c r="HP359" s="13"/>
      <c r="HQ359" s="13"/>
      <c r="HR359" s="13"/>
      <c r="HS359" s="13"/>
      <c r="HT359" s="13"/>
      <c r="HU359" s="13"/>
      <c r="HV359" s="13"/>
      <c r="HW359" s="13"/>
      <c r="HX359" s="13"/>
      <c r="HY359" s="13"/>
      <c r="HZ359" s="13"/>
      <c r="IA359" s="13"/>
      <c r="IB359" s="13"/>
      <c r="IC359" s="13"/>
      <c r="ID359" s="13"/>
      <c r="IE359" s="13"/>
      <c r="IF359" s="13"/>
      <c r="IG359" s="13"/>
      <c r="IH359" s="13"/>
      <c r="II359" s="13"/>
      <c r="IJ359" s="13"/>
      <c r="IK359" s="13"/>
      <c r="IL359" s="13"/>
    </row>
    <row r="360" spans="1:246" s="14" customFormat="1" ht="21" customHeight="1" outlineLevel="1">
      <c r="A360" s="438" t="s">
        <v>1975</v>
      </c>
      <c r="B360" s="447" t="s">
        <v>1201</v>
      </c>
      <c r="C360" s="197" t="s">
        <v>19</v>
      </c>
      <c r="D360" s="77">
        <v>1</v>
      </c>
      <c r="E360" s="79"/>
      <c r="F360" s="81"/>
      <c r="G360" s="80">
        <f t="shared" si="23"/>
        <v>0</v>
      </c>
      <c r="H360" s="80"/>
      <c r="I360" s="366"/>
      <c r="J360" s="359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/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/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  <c r="HF360" s="13"/>
      <c r="HG360" s="13"/>
      <c r="HH360" s="13"/>
      <c r="HI360" s="13"/>
      <c r="HJ360" s="13"/>
      <c r="HK360" s="13"/>
      <c r="HL360" s="13"/>
      <c r="HM360" s="13"/>
      <c r="HN360" s="13"/>
      <c r="HO360" s="13"/>
      <c r="HP360" s="13"/>
      <c r="HQ360" s="13"/>
      <c r="HR360" s="13"/>
      <c r="HS360" s="13"/>
      <c r="HT360" s="13"/>
      <c r="HU360" s="13"/>
      <c r="HV360" s="13"/>
      <c r="HW360" s="13"/>
      <c r="HX360" s="13"/>
      <c r="HY360" s="13"/>
      <c r="HZ360" s="13"/>
      <c r="IA360" s="13"/>
      <c r="IB360" s="13"/>
      <c r="IC360" s="13"/>
      <c r="ID360" s="13"/>
      <c r="IE360" s="13"/>
      <c r="IF360" s="13"/>
      <c r="IG360" s="13"/>
      <c r="IH360" s="13"/>
      <c r="II360" s="13"/>
      <c r="IJ360" s="13"/>
      <c r="IK360" s="13"/>
      <c r="IL360" s="13"/>
    </row>
    <row r="361" spans="1:246" s="14" customFormat="1" ht="21" customHeight="1" outlineLevel="1">
      <c r="A361" s="438" t="s">
        <v>1976</v>
      </c>
      <c r="B361" s="447" t="s">
        <v>1202</v>
      </c>
      <c r="C361" s="197" t="s">
        <v>19</v>
      </c>
      <c r="D361" s="77">
        <v>1</v>
      </c>
      <c r="E361" s="79"/>
      <c r="F361" s="81"/>
      <c r="G361" s="80">
        <f t="shared" si="23"/>
        <v>0</v>
      </c>
      <c r="H361" s="80"/>
      <c r="I361" s="366"/>
      <c r="J361" s="359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/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/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  <c r="HF361" s="13"/>
      <c r="HG361" s="13"/>
      <c r="HH361" s="13"/>
      <c r="HI361" s="13"/>
      <c r="HJ361" s="13"/>
      <c r="HK361" s="13"/>
      <c r="HL361" s="13"/>
      <c r="HM361" s="13"/>
      <c r="HN361" s="13"/>
      <c r="HO361" s="13"/>
      <c r="HP361" s="13"/>
      <c r="HQ361" s="13"/>
      <c r="HR361" s="13"/>
      <c r="HS361" s="13"/>
      <c r="HT361" s="13"/>
      <c r="HU361" s="13"/>
      <c r="HV361" s="13"/>
      <c r="HW361" s="13"/>
      <c r="HX361" s="13"/>
      <c r="HY361" s="13"/>
      <c r="HZ361" s="13"/>
      <c r="IA361" s="13"/>
      <c r="IB361" s="13"/>
      <c r="IC361" s="13"/>
      <c r="ID361" s="13"/>
      <c r="IE361" s="13"/>
      <c r="IF361" s="13"/>
      <c r="IG361" s="13"/>
      <c r="IH361" s="13"/>
      <c r="II361" s="13"/>
      <c r="IJ361" s="13"/>
      <c r="IK361" s="13"/>
      <c r="IL361" s="13"/>
    </row>
    <row r="362" spans="1:246" s="14" customFormat="1" ht="21" customHeight="1" outlineLevel="1">
      <c r="A362" s="438" t="s">
        <v>1977</v>
      </c>
      <c r="B362" s="447" t="s">
        <v>1203</v>
      </c>
      <c r="C362" s="197" t="s">
        <v>19</v>
      </c>
      <c r="D362" s="77">
        <v>1</v>
      </c>
      <c r="E362" s="79"/>
      <c r="F362" s="81"/>
      <c r="G362" s="80">
        <f t="shared" si="23"/>
        <v>0</v>
      </c>
      <c r="H362" s="80"/>
      <c r="I362" s="366"/>
      <c r="J362" s="359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  <c r="FF362" s="13"/>
      <c r="FG362" s="13"/>
      <c r="FH362" s="13"/>
      <c r="FI362" s="13"/>
      <c r="FJ362" s="13"/>
      <c r="FK362" s="13"/>
      <c r="FL362" s="13"/>
      <c r="FM362" s="13"/>
      <c r="FN362" s="13"/>
      <c r="FO362" s="13"/>
      <c r="FP362" s="13"/>
      <c r="FQ362" s="13"/>
      <c r="FR362" s="13"/>
      <c r="FS362" s="13"/>
      <c r="FT362" s="13"/>
      <c r="FU362" s="13"/>
      <c r="FV362" s="13"/>
      <c r="FW362" s="13"/>
      <c r="FX362" s="13"/>
      <c r="FY362" s="13"/>
      <c r="FZ362" s="13"/>
      <c r="GA362" s="13"/>
      <c r="GB362" s="13"/>
      <c r="GC362" s="13"/>
      <c r="GD362" s="13"/>
      <c r="GE362" s="13"/>
      <c r="GF362" s="13"/>
      <c r="GG362" s="13"/>
      <c r="GH362" s="13"/>
      <c r="GI362" s="13"/>
      <c r="GJ362" s="13"/>
      <c r="GK362" s="13"/>
      <c r="GL362" s="13"/>
      <c r="GM362" s="13"/>
      <c r="GN362" s="13"/>
      <c r="GO362" s="13"/>
      <c r="GP362" s="13"/>
      <c r="GQ362" s="13"/>
      <c r="GR362" s="13"/>
      <c r="GS362" s="13"/>
      <c r="GT362" s="13"/>
      <c r="GU362" s="13"/>
      <c r="GV362" s="13"/>
      <c r="GW362" s="13"/>
      <c r="GX362" s="13"/>
      <c r="GY362" s="13"/>
      <c r="GZ362" s="13"/>
      <c r="HA362" s="13"/>
      <c r="HB362" s="13"/>
      <c r="HC362" s="13"/>
      <c r="HD362" s="13"/>
      <c r="HE362" s="13"/>
      <c r="HF362" s="13"/>
      <c r="HG362" s="13"/>
      <c r="HH362" s="13"/>
      <c r="HI362" s="13"/>
      <c r="HJ362" s="13"/>
      <c r="HK362" s="13"/>
      <c r="HL362" s="13"/>
      <c r="HM362" s="13"/>
      <c r="HN362" s="13"/>
      <c r="HO362" s="13"/>
      <c r="HP362" s="13"/>
      <c r="HQ362" s="13"/>
      <c r="HR362" s="13"/>
      <c r="HS362" s="13"/>
      <c r="HT362" s="13"/>
      <c r="HU362" s="13"/>
      <c r="HV362" s="13"/>
      <c r="HW362" s="13"/>
      <c r="HX362" s="13"/>
      <c r="HY362" s="13"/>
      <c r="HZ362" s="13"/>
      <c r="IA362" s="13"/>
      <c r="IB362" s="13"/>
      <c r="IC362" s="13"/>
      <c r="ID362" s="13"/>
      <c r="IE362" s="13"/>
      <c r="IF362" s="13"/>
      <c r="IG362" s="13"/>
      <c r="IH362" s="13"/>
      <c r="II362" s="13"/>
      <c r="IJ362" s="13"/>
      <c r="IK362" s="13"/>
      <c r="IL362" s="13"/>
    </row>
    <row r="363" spans="1:246" s="14" customFormat="1" ht="21" customHeight="1" outlineLevel="1">
      <c r="A363" s="428" t="s">
        <v>1978</v>
      </c>
      <c r="B363" s="369" t="s">
        <v>1204</v>
      </c>
      <c r="C363" s="345" t="s">
        <v>19</v>
      </c>
      <c r="D363" s="347">
        <v>2</v>
      </c>
      <c r="E363" s="370"/>
      <c r="F363" s="371"/>
      <c r="G363" s="372">
        <f t="shared" si="21"/>
        <v>0</v>
      </c>
      <c r="H363" s="372"/>
      <c r="I363" s="373"/>
      <c r="J363" s="359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/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/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  <c r="HF363" s="13"/>
      <c r="HG363" s="13"/>
      <c r="HH363" s="13"/>
      <c r="HI363" s="13"/>
      <c r="HJ363" s="13"/>
      <c r="HK363" s="13"/>
      <c r="HL363" s="13"/>
      <c r="HM363" s="13"/>
      <c r="HN363" s="13"/>
      <c r="HO363" s="13"/>
      <c r="HP363" s="13"/>
      <c r="HQ363" s="13"/>
      <c r="HR363" s="13"/>
      <c r="HS363" s="13"/>
      <c r="HT363" s="13"/>
      <c r="HU363" s="13"/>
      <c r="HV363" s="13"/>
      <c r="HW363" s="13"/>
      <c r="HX363" s="13"/>
      <c r="HY363" s="13"/>
      <c r="HZ363" s="13"/>
      <c r="IA363" s="13"/>
      <c r="IB363" s="13"/>
      <c r="IC363" s="13"/>
      <c r="ID363" s="13"/>
      <c r="IE363" s="13"/>
      <c r="IF363" s="13"/>
      <c r="IG363" s="13"/>
      <c r="IH363" s="13"/>
      <c r="II363" s="13"/>
      <c r="IJ363" s="13"/>
      <c r="IK363" s="13"/>
      <c r="IL363" s="13"/>
    </row>
    <row r="364" spans="1:246" s="14" customFormat="1" ht="21" customHeight="1" outlineLevel="1">
      <c r="A364" s="428" t="s">
        <v>1979</v>
      </c>
      <c r="B364" s="369" t="s">
        <v>1205</v>
      </c>
      <c r="C364" s="345" t="s">
        <v>19</v>
      </c>
      <c r="D364" s="347">
        <v>1</v>
      </c>
      <c r="E364" s="370"/>
      <c r="F364" s="371"/>
      <c r="G364" s="372">
        <f t="shared" si="21"/>
        <v>0</v>
      </c>
      <c r="H364" s="372"/>
      <c r="I364" s="373"/>
      <c r="J364" s="359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/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/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  <c r="HF364" s="13"/>
      <c r="HG364" s="13"/>
      <c r="HH364" s="13"/>
      <c r="HI364" s="13"/>
      <c r="HJ364" s="13"/>
      <c r="HK364" s="13"/>
      <c r="HL364" s="13"/>
      <c r="HM364" s="13"/>
      <c r="HN364" s="13"/>
      <c r="HO364" s="13"/>
      <c r="HP364" s="13"/>
      <c r="HQ364" s="13"/>
      <c r="HR364" s="13"/>
      <c r="HS364" s="13"/>
      <c r="HT364" s="13"/>
      <c r="HU364" s="13"/>
      <c r="HV364" s="13"/>
      <c r="HW364" s="13"/>
      <c r="HX364" s="13"/>
      <c r="HY364" s="13"/>
      <c r="HZ364" s="13"/>
      <c r="IA364" s="13"/>
      <c r="IB364" s="13"/>
      <c r="IC364" s="13"/>
      <c r="ID364" s="13"/>
      <c r="IE364" s="13"/>
      <c r="IF364" s="13"/>
      <c r="IG364" s="13"/>
      <c r="IH364" s="13"/>
      <c r="II364" s="13"/>
      <c r="IJ364" s="13"/>
      <c r="IK364" s="13"/>
      <c r="IL364" s="13"/>
    </row>
    <row r="365" spans="1:246" s="14" customFormat="1" ht="21" customHeight="1" outlineLevel="1">
      <c r="A365" s="428" t="s">
        <v>1980</v>
      </c>
      <c r="B365" s="369" t="s">
        <v>652</v>
      </c>
      <c r="C365" s="345" t="s">
        <v>20</v>
      </c>
      <c r="D365" s="347">
        <v>1</v>
      </c>
      <c r="E365" s="370"/>
      <c r="F365" s="371"/>
      <c r="G365" s="372">
        <f t="shared" si="21"/>
        <v>0</v>
      </c>
      <c r="H365" s="372"/>
      <c r="I365" s="373"/>
      <c r="J365" s="359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/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/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  <c r="HF365" s="13"/>
      <c r="HG365" s="13"/>
      <c r="HH365" s="13"/>
      <c r="HI365" s="13"/>
      <c r="HJ365" s="13"/>
      <c r="HK365" s="13"/>
      <c r="HL365" s="13"/>
      <c r="HM365" s="13"/>
      <c r="HN365" s="13"/>
      <c r="HO365" s="13"/>
      <c r="HP365" s="13"/>
      <c r="HQ365" s="13"/>
      <c r="HR365" s="13"/>
      <c r="HS365" s="13"/>
      <c r="HT365" s="13"/>
      <c r="HU365" s="13"/>
      <c r="HV365" s="13"/>
      <c r="HW365" s="13"/>
      <c r="HX365" s="13"/>
      <c r="HY365" s="13"/>
      <c r="HZ365" s="13"/>
      <c r="IA365" s="13"/>
      <c r="IB365" s="13"/>
      <c r="IC365" s="13"/>
      <c r="ID365" s="13"/>
      <c r="IE365" s="13"/>
      <c r="IF365" s="13"/>
      <c r="IG365" s="13"/>
      <c r="IH365" s="13"/>
      <c r="II365" s="13"/>
      <c r="IJ365" s="13"/>
      <c r="IK365" s="13"/>
      <c r="IL365" s="13"/>
    </row>
    <row r="366" spans="1:246" s="14" customFormat="1" ht="21" customHeight="1" outlineLevel="1">
      <c r="A366" s="428" t="s">
        <v>1981</v>
      </c>
      <c r="B366" s="369" t="s">
        <v>653</v>
      </c>
      <c r="C366" s="345" t="s">
        <v>20</v>
      </c>
      <c r="D366" s="347">
        <v>1</v>
      </c>
      <c r="E366" s="370"/>
      <c r="F366" s="371"/>
      <c r="G366" s="372">
        <f t="shared" si="21"/>
        <v>0</v>
      </c>
      <c r="H366" s="372"/>
      <c r="I366" s="373"/>
      <c r="J366" s="359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/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/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  <c r="HF366" s="13"/>
      <c r="HG366" s="13"/>
      <c r="HH366" s="13"/>
      <c r="HI366" s="13"/>
      <c r="HJ366" s="13"/>
      <c r="HK366" s="13"/>
      <c r="HL366" s="13"/>
      <c r="HM366" s="13"/>
      <c r="HN366" s="13"/>
      <c r="HO366" s="13"/>
      <c r="HP366" s="13"/>
      <c r="HQ366" s="13"/>
      <c r="HR366" s="13"/>
      <c r="HS366" s="13"/>
      <c r="HT366" s="13"/>
      <c r="HU366" s="13"/>
      <c r="HV366" s="13"/>
      <c r="HW366" s="13"/>
      <c r="HX366" s="13"/>
      <c r="HY366" s="13"/>
      <c r="HZ366" s="13"/>
      <c r="IA366" s="13"/>
      <c r="IB366" s="13"/>
      <c r="IC366" s="13"/>
      <c r="ID366" s="13"/>
      <c r="IE366" s="13"/>
      <c r="IF366" s="13"/>
      <c r="IG366" s="13"/>
      <c r="IH366" s="13"/>
      <c r="II366" s="13"/>
      <c r="IJ366" s="13"/>
      <c r="IK366" s="13"/>
      <c r="IL366" s="13"/>
    </row>
    <row r="367" spans="1:246" ht="25.25" customHeight="1" outlineLevel="1">
      <c r="A367" s="428" t="s">
        <v>1982</v>
      </c>
      <c r="B367" s="369" t="s">
        <v>97</v>
      </c>
      <c r="C367" s="345" t="s">
        <v>20</v>
      </c>
      <c r="D367" s="347">
        <v>1</v>
      </c>
      <c r="E367" s="370"/>
      <c r="F367" s="371"/>
      <c r="G367" s="372">
        <f t="shared" si="21"/>
        <v>0</v>
      </c>
      <c r="H367" s="372"/>
      <c r="I367" s="398"/>
      <c r="J367" s="18"/>
    </row>
    <row r="368" spans="1:246" s="14" customFormat="1" ht="21" customHeight="1">
      <c r="A368" s="426" t="s">
        <v>880</v>
      </c>
      <c r="B368" s="368" t="s">
        <v>876</v>
      </c>
      <c r="C368" s="318"/>
      <c r="D368" s="313"/>
      <c r="E368" s="313"/>
      <c r="F368" s="314"/>
      <c r="G368" s="315"/>
      <c r="H368" s="315">
        <f>SUM(G369)</f>
        <v>0</v>
      </c>
      <c r="I368" s="316"/>
      <c r="J368" s="359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  <c r="FF368" s="13"/>
      <c r="FG368" s="13"/>
      <c r="FH368" s="13"/>
      <c r="FI368" s="13"/>
      <c r="FJ368" s="13"/>
      <c r="FK368" s="13"/>
      <c r="FL368" s="13"/>
      <c r="FM368" s="13"/>
      <c r="FN368" s="13"/>
      <c r="FO368" s="13"/>
      <c r="FP368" s="13"/>
      <c r="FQ368" s="13"/>
      <c r="FR368" s="13"/>
      <c r="FS368" s="13"/>
      <c r="FT368" s="13"/>
      <c r="FU368" s="13"/>
      <c r="FV368" s="13"/>
      <c r="FW368" s="13"/>
      <c r="FX368" s="13"/>
      <c r="FY368" s="13"/>
      <c r="FZ368" s="13"/>
      <c r="GA368" s="13"/>
      <c r="GB368" s="13"/>
      <c r="GC368" s="13"/>
      <c r="GD368" s="13"/>
      <c r="GE368" s="13"/>
      <c r="GF368" s="13"/>
      <c r="GG368" s="13"/>
      <c r="GH368" s="13"/>
      <c r="GI368" s="13"/>
      <c r="GJ368" s="13"/>
      <c r="GK368" s="13"/>
      <c r="GL368" s="13"/>
      <c r="GM368" s="13"/>
      <c r="GN368" s="13"/>
      <c r="GO368" s="13"/>
      <c r="GP368" s="13"/>
      <c r="GQ368" s="13"/>
      <c r="GR368" s="13"/>
      <c r="GS368" s="13"/>
      <c r="GT368" s="13"/>
      <c r="GU368" s="13"/>
      <c r="GV368" s="13"/>
      <c r="GW368" s="13"/>
      <c r="GX368" s="13"/>
      <c r="GY368" s="13"/>
      <c r="GZ368" s="13"/>
      <c r="HA368" s="13"/>
      <c r="HB368" s="13"/>
      <c r="HC368" s="13"/>
      <c r="HD368" s="13"/>
      <c r="HE368" s="13"/>
      <c r="HF368" s="13"/>
      <c r="HG368" s="13"/>
      <c r="HH368" s="13"/>
      <c r="HI368" s="13"/>
      <c r="HJ368" s="13"/>
      <c r="HK368" s="13"/>
      <c r="HL368" s="13"/>
      <c r="HM368" s="13"/>
      <c r="HN368" s="13"/>
      <c r="HO368" s="13"/>
      <c r="HP368" s="13"/>
      <c r="HQ368" s="13"/>
      <c r="HR368" s="13"/>
      <c r="HS368" s="13"/>
      <c r="HT368" s="13"/>
      <c r="HU368" s="13"/>
      <c r="HV368" s="13"/>
      <c r="HW368" s="13"/>
      <c r="HX368" s="13"/>
      <c r="HY368" s="13"/>
      <c r="HZ368" s="13"/>
      <c r="IA368" s="13"/>
      <c r="IB368" s="13"/>
      <c r="IC368" s="13"/>
      <c r="ID368" s="13"/>
      <c r="IE368" s="13"/>
      <c r="IF368" s="13"/>
      <c r="IG368" s="13"/>
      <c r="IH368" s="13"/>
      <c r="II368" s="13"/>
      <c r="IJ368" s="13"/>
      <c r="IK368" s="13"/>
      <c r="IL368" s="13"/>
    </row>
    <row r="369" spans="1:246" s="14" customFormat="1" ht="138" customHeight="1" outlineLevel="1">
      <c r="A369" s="428" t="s">
        <v>881</v>
      </c>
      <c r="B369" s="369" t="s">
        <v>882</v>
      </c>
      <c r="C369" s="345" t="s">
        <v>20</v>
      </c>
      <c r="D369" s="347">
        <v>1</v>
      </c>
      <c r="E369" s="370"/>
      <c r="F369" s="371"/>
      <c r="G369" s="372">
        <v>0</v>
      </c>
      <c r="H369" s="372"/>
      <c r="I369" s="373"/>
      <c r="J369" s="359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  <c r="HP369" s="13"/>
      <c r="HQ369" s="13"/>
      <c r="HR369" s="13"/>
      <c r="HS369" s="13"/>
      <c r="HT369" s="13"/>
      <c r="HU369" s="13"/>
      <c r="HV369" s="13"/>
      <c r="HW369" s="13"/>
      <c r="HX369" s="13"/>
      <c r="HY369" s="13"/>
      <c r="HZ369" s="13"/>
      <c r="IA369" s="13"/>
      <c r="IB369" s="13"/>
      <c r="IC369" s="13"/>
      <c r="ID369" s="13"/>
      <c r="IE369" s="13"/>
      <c r="IF369" s="13"/>
      <c r="IG369" s="13"/>
      <c r="IH369" s="13"/>
      <c r="II369" s="13"/>
      <c r="IJ369" s="13"/>
      <c r="IK369" s="13"/>
      <c r="IL369" s="13"/>
    </row>
    <row r="370" spans="1:246" s="14" customFormat="1" ht="32.5" customHeight="1">
      <c r="A370" s="426" t="s">
        <v>883</v>
      </c>
      <c r="B370" s="368" t="s">
        <v>879</v>
      </c>
      <c r="C370" s="318"/>
      <c r="D370" s="313"/>
      <c r="E370" s="313"/>
      <c r="F370" s="314"/>
      <c r="G370" s="315"/>
      <c r="H370" s="315">
        <f>SUM(G371)</f>
        <v>0</v>
      </c>
      <c r="I370" s="316"/>
      <c r="J370" s="359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  <c r="FF370" s="13"/>
      <c r="FG370" s="13"/>
      <c r="FH370" s="13"/>
      <c r="FI370" s="13"/>
      <c r="FJ370" s="13"/>
      <c r="FK370" s="13"/>
      <c r="FL370" s="13"/>
      <c r="FM370" s="13"/>
      <c r="FN370" s="13"/>
      <c r="FO370" s="13"/>
      <c r="FP370" s="13"/>
      <c r="FQ370" s="13"/>
      <c r="FR370" s="13"/>
      <c r="FS370" s="13"/>
      <c r="FT370" s="13"/>
      <c r="FU370" s="13"/>
      <c r="FV370" s="13"/>
      <c r="FW370" s="13"/>
      <c r="FX370" s="13"/>
      <c r="FY370" s="13"/>
      <c r="FZ370" s="13"/>
      <c r="GA370" s="13"/>
      <c r="GB370" s="13"/>
      <c r="GC370" s="13"/>
      <c r="GD370" s="13"/>
      <c r="GE370" s="13"/>
      <c r="GF370" s="13"/>
      <c r="GG370" s="13"/>
      <c r="GH370" s="13"/>
      <c r="GI370" s="13"/>
      <c r="GJ370" s="13"/>
      <c r="GK370" s="13"/>
      <c r="GL370" s="13"/>
      <c r="GM370" s="13"/>
      <c r="GN370" s="13"/>
      <c r="GO370" s="13"/>
      <c r="GP370" s="13"/>
      <c r="GQ370" s="13"/>
      <c r="GR370" s="13"/>
      <c r="GS370" s="13"/>
      <c r="GT370" s="13"/>
      <c r="GU370" s="13"/>
      <c r="GV370" s="13"/>
      <c r="GW370" s="13"/>
      <c r="GX370" s="13"/>
      <c r="GY370" s="13"/>
      <c r="GZ370" s="13"/>
      <c r="HA370" s="13"/>
      <c r="HB370" s="13"/>
      <c r="HC370" s="13"/>
      <c r="HD370" s="13"/>
      <c r="HE370" s="13"/>
      <c r="HF370" s="13"/>
      <c r="HG370" s="13"/>
      <c r="HH370" s="13"/>
      <c r="HI370" s="13"/>
      <c r="HJ370" s="13"/>
      <c r="HK370" s="13"/>
      <c r="HL370" s="13"/>
      <c r="HM370" s="13"/>
      <c r="HN370" s="13"/>
      <c r="HO370" s="13"/>
      <c r="HP370" s="13"/>
      <c r="HQ370" s="13"/>
      <c r="HR370" s="13"/>
      <c r="HS370" s="13"/>
      <c r="HT370" s="13"/>
      <c r="HU370" s="13"/>
      <c r="HV370" s="13"/>
      <c r="HW370" s="13"/>
      <c r="HX370" s="13"/>
      <c r="HY370" s="13"/>
      <c r="HZ370" s="13"/>
      <c r="IA370" s="13"/>
      <c r="IB370" s="13"/>
      <c r="IC370" s="13"/>
      <c r="ID370" s="13"/>
      <c r="IE370" s="13"/>
      <c r="IF370" s="13"/>
      <c r="IG370" s="13"/>
      <c r="IH370" s="13"/>
      <c r="II370" s="13"/>
      <c r="IJ370" s="13"/>
      <c r="IK370" s="13"/>
      <c r="IL370" s="13"/>
    </row>
    <row r="371" spans="1:246" s="14" customFormat="1" ht="82.75" customHeight="1" outlineLevel="1">
      <c r="A371" s="428" t="s">
        <v>884</v>
      </c>
      <c r="B371" s="369" t="s">
        <v>1206</v>
      </c>
      <c r="C371" s="345" t="s">
        <v>20</v>
      </c>
      <c r="D371" s="347">
        <v>1</v>
      </c>
      <c r="E371" s="370"/>
      <c r="F371" s="371"/>
      <c r="G371" s="372">
        <v>0</v>
      </c>
      <c r="H371" s="372"/>
      <c r="I371" s="373"/>
      <c r="J371" s="359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  <c r="FF371" s="13"/>
      <c r="FG371" s="13"/>
      <c r="FH371" s="13"/>
      <c r="FI371" s="13"/>
      <c r="FJ371" s="13"/>
      <c r="FK371" s="13"/>
      <c r="FL371" s="13"/>
      <c r="FM371" s="13"/>
      <c r="FN371" s="13"/>
      <c r="FO371" s="13"/>
      <c r="FP371" s="13"/>
      <c r="FQ371" s="13"/>
      <c r="FR371" s="13"/>
      <c r="FS371" s="13"/>
      <c r="FT371" s="13"/>
      <c r="FU371" s="13"/>
      <c r="FV371" s="13"/>
      <c r="FW371" s="13"/>
      <c r="FX371" s="13"/>
      <c r="FY371" s="13"/>
      <c r="FZ371" s="13"/>
      <c r="GA371" s="13"/>
      <c r="GB371" s="13"/>
      <c r="GC371" s="13"/>
      <c r="GD371" s="13"/>
      <c r="GE371" s="13"/>
      <c r="GF371" s="13"/>
      <c r="GG371" s="13"/>
      <c r="GH371" s="13"/>
      <c r="GI371" s="13"/>
      <c r="GJ371" s="13"/>
      <c r="GK371" s="13"/>
      <c r="GL371" s="13"/>
      <c r="GM371" s="13"/>
      <c r="GN371" s="13"/>
      <c r="GO371" s="13"/>
      <c r="GP371" s="13"/>
      <c r="GQ371" s="13"/>
      <c r="GR371" s="13"/>
      <c r="GS371" s="13"/>
      <c r="GT371" s="13"/>
      <c r="GU371" s="13"/>
      <c r="GV371" s="13"/>
      <c r="GW371" s="13"/>
      <c r="GX371" s="13"/>
      <c r="GY371" s="13"/>
      <c r="GZ371" s="13"/>
      <c r="HA371" s="13"/>
      <c r="HB371" s="13"/>
      <c r="HC371" s="13"/>
      <c r="HD371" s="13"/>
      <c r="HE371" s="13"/>
      <c r="HF371" s="13"/>
      <c r="HG371" s="13"/>
      <c r="HH371" s="13"/>
      <c r="HI371" s="13"/>
      <c r="HJ371" s="13"/>
      <c r="HK371" s="13"/>
      <c r="HL371" s="13"/>
      <c r="HM371" s="13"/>
      <c r="HN371" s="13"/>
      <c r="HO371" s="13"/>
      <c r="HP371" s="13"/>
      <c r="HQ371" s="13"/>
      <c r="HR371" s="13"/>
      <c r="HS371" s="13"/>
      <c r="HT371" s="13"/>
      <c r="HU371" s="13"/>
      <c r="HV371" s="13"/>
      <c r="HW371" s="13"/>
      <c r="HX371" s="13"/>
      <c r="HY371" s="13"/>
      <c r="HZ371" s="13"/>
      <c r="IA371" s="13"/>
      <c r="IB371" s="13"/>
      <c r="IC371" s="13"/>
      <c r="ID371" s="13"/>
      <c r="IE371" s="13"/>
      <c r="IF371" s="13"/>
      <c r="IG371" s="13"/>
      <c r="IH371" s="13"/>
      <c r="II371" s="13"/>
      <c r="IJ371" s="13"/>
      <c r="IK371" s="13"/>
      <c r="IL371" s="13"/>
    </row>
    <row r="372" spans="1:246" s="14" customFormat="1" ht="21" customHeight="1">
      <c r="A372" s="426" t="s">
        <v>888</v>
      </c>
      <c r="B372" s="368" t="s">
        <v>886</v>
      </c>
      <c r="C372" s="318"/>
      <c r="D372" s="313"/>
      <c r="E372" s="313"/>
      <c r="F372" s="314"/>
      <c r="G372" s="315"/>
      <c r="H372" s="315">
        <f>SUM(G373)</f>
        <v>0</v>
      </c>
      <c r="I372" s="316"/>
      <c r="J372" s="359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  <c r="FF372" s="13"/>
      <c r="FG372" s="13"/>
      <c r="FH372" s="13"/>
      <c r="FI372" s="13"/>
      <c r="FJ372" s="13"/>
      <c r="FK372" s="13"/>
      <c r="FL372" s="13"/>
      <c r="FM372" s="13"/>
      <c r="FN372" s="13"/>
      <c r="FO372" s="13"/>
      <c r="FP372" s="13"/>
      <c r="FQ372" s="13"/>
      <c r="FR372" s="13"/>
      <c r="FS372" s="13"/>
      <c r="FT372" s="13"/>
      <c r="FU372" s="13"/>
      <c r="FV372" s="13"/>
      <c r="FW372" s="13"/>
      <c r="FX372" s="13"/>
      <c r="FY372" s="13"/>
      <c r="FZ372" s="13"/>
      <c r="GA372" s="13"/>
      <c r="GB372" s="13"/>
      <c r="GC372" s="13"/>
      <c r="GD372" s="13"/>
      <c r="GE372" s="13"/>
      <c r="GF372" s="13"/>
      <c r="GG372" s="13"/>
      <c r="GH372" s="13"/>
      <c r="GI372" s="13"/>
      <c r="GJ372" s="13"/>
      <c r="GK372" s="13"/>
      <c r="GL372" s="13"/>
      <c r="GM372" s="13"/>
      <c r="GN372" s="13"/>
      <c r="GO372" s="13"/>
      <c r="GP372" s="13"/>
      <c r="GQ372" s="13"/>
      <c r="GR372" s="13"/>
      <c r="GS372" s="13"/>
      <c r="GT372" s="13"/>
      <c r="GU372" s="13"/>
      <c r="GV372" s="13"/>
      <c r="GW372" s="13"/>
      <c r="GX372" s="13"/>
      <c r="GY372" s="13"/>
      <c r="GZ372" s="13"/>
      <c r="HA372" s="13"/>
      <c r="HB372" s="13"/>
      <c r="HC372" s="13"/>
      <c r="HD372" s="13"/>
      <c r="HE372" s="13"/>
      <c r="HF372" s="13"/>
      <c r="HG372" s="13"/>
      <c r="HH372" s="13"/>
      <c r="HI372" s="13"/>
      <c r="HJ372" s="13"/>
      <c r="HK372" s="13"/>
      <c r="HL372" s="13"/>
      <c r="HM372" s="13"/>
      <c r="HN372" s="13"/>
      <c r="HO372" s="13"/>
      <c r="HP372" s="13"/>
      <c r="HQ372" s="13"/>
      <c r="HR372" s="13"/>
      <c r="HS372" s="13"/>
      <c r="HT372" s="13"/>
      <c r="HU372" s="13"/>
      <c r="HV372" s="13"/>
      <c r="HW372" s="13"/>
      <c r="HX372" s="13"/>
      <c r="HY372" s="13"/>
      <c r="HZ372" s="13"/>
      <c r="IA372" s="13"/>
      <c r="IB372" s="13"/>
      <c r="IC372" s="13"/>
      <c r="ID372" s="13"/>
      <c r="IE372" s="13"/>
      <c r="IF372" s="13"/>
      <c r="IG372" s="13"/>
      <c r="IH372" s="13"/>
      <c r="II372" s="13"/>
      <c r="IJ372" s="13"/>
      <c r="IK372" s="13"/>
      <c r="IL372" s="13"/>
    </row>
    <row r="373" spans="1:246" s="14" customFormat="1" ht="105.5" customHeight="1" outlineLevel="1">
      <c r="A373" s="428" t="s">
        <v>890</v>
      </c>
      <c r="B373" s="369" t="s">
        <v>885</v>
      </c>
      <c r="C373" s="345" t="s">
        <v>20</v>
      </c>
      <c r="D373" s="347">
        <v>1</v>
      </c>
      <c r="E373" s="370"/>
      <c r="F373" s="371"/>
      <c r="G373" s="372">
        <v>0</v>
      </c>
      <c r="H373" s="372"/>
      <c r="I373" s="373"/>
      <c r="J373" s="359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  <c r="FF373" s="13"/>
      <c r="FG373" s="13"/>
      <c r="FH373" s="13"/>
      <c r="FI373" s="13"/>
      <c r="FJ373" s="13"/>
      <c r="FK373" s="13"/>
      <c r="FL373" s="13"/>
      <c r="FM373" s="13"/>
      <c r="FN373" s="13"/>
      <c r="FO373" s="13"/>
      <c r="FP373" s="13"/>
      <c r="FQ373" s="13"/>
      <c r="FR373" s="13"/>
      <c r="FS373" s="13"/>
      <c r="FT373" s="13"/>
      <c r="FU373" s="13"/>
      <c r="FV373" s="13"/>
      <c r="FW373" s="13"/>
      <c r="FX373" s="13"/>
      <c r="FY373" s="13"/>
      <c r="FZ373" s="13"/>
      <c r="GA373" s="13"/>
      <c r="GB373" s="13"/>
      <c r="GC373" s="13"/>
      <c r="GD373" s="13"/>
      <c r="GE373" s="13"/>
      <c r="GF373" s="13"/>
      <c r="GG373" s="13"/>
      <c r="GH373" s="13"/>
      <c r="GI373" s="13"/>
      <c r="GJ373" s="13"/>
      <c r="GK373" s="13"/>
      <c r="GL373" s="13"/>
      <c r="GM373" s="13"/>
      <c r="GN373" s="13"/>
      <c r="GO373" s="13"/>
      <c r="GP373" s="13"/>
      <c r="GQ373" s="13"/>
      <c r="GR373" s="13"/>
      <c r="GS373" s="13"/>
      <c r="GT373" s="13"/>
      <c r="GU373" s="13"/>
      <c r="GV373" s="13"/>
      <c r="GW373" s="13"/>
      <c r="GX373" s="13"/>
      <c r="GY373" s="13"/>
      <c r="GZ373" s="13"/>
      <c r="HA373" s="13"/>
      <c r="HB373" s="13"/>
      <c r="HC373" s="13"/>
      <c r="HD373" s="13"/>
      <c r="HE373" s="13"/>
      <c r="HF373" s="13"/>
      <c r="HG373" s="13"/>
      <c r="HH373" s="13"/>
      <c r="HI373" s="13"/>
      <c r="HJ373" s="13"/>
      <c r="HK373" s="13"/>
      <c r="HL373" s="13"/>
      <c r="HM373" s="13"/>
      <c r="HN373" s="13"/>
      <c r="HO373" s="13"/>
      <c r="HP373" s="13"/>
      <c r="HQ373" s="13"/>
      <c r="HR373" s="13"/>
      <c r="HS373" s="13"/>
      <c r="HT373" s="13"/>
      <c r="HU373" s="13"/>
      <c r="HV373" s="13"/>
      <c r="HW373" s="13"/>
      <c r="HX373" s="13"/>
      <c r="HY373" s="13"/>
      <c r="HZ373" s="13"/>
      <c r="IA373" s="13"/>
      <c r="IB373" s="13"/>
      <c r="IC373" s="13"/>
      <c r="ID373" s="13"/>
      <c r="IE373" s="13"/>
      <c r="IF373" s="13"/>
      <c r="IG373" s="13"/>
      <c r="IH373" s="13"/>
      <c r="II373" s="13"/>
      <c r="IJ373" s="13"/>
      <c r="IK373" s="13"/>
      <c r="IL373" s="13"/>
    </row>
    <row r="374" spans="1:246" s="14" customFormat="1" ht="32.5" customHeight="1">
      <c r="A374" s="426" t="s">
        <v>891</v>
      </c>
      <c r="B374" s="368" t="s">
        <v>887</v>
      </c>
      <c r="C374" s="318"/>
      <c r="D374" s="313"/>
      <c r="E374" s="313"/>
      <c r="F374" s="314"/>
      <c r="G374" s="315"/>
      <c r="H374" s="315">
        <f>SUM(G375)</f>
        <v>0</v>
      </c>
      <c r="I374" s="316"/>
      <c r="J374" s="359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  <c r="FF374" s="13"/>
      <c r="FG374" s="13"/>
      <c r="FH374" s="13"/>
      <c r="FI374" s="13"/>
      <c r="FJ374" s="13"/>
      <c r="FK374" s="13"/>
      <c r="FL374" s="13"/>
      <c r="FM374" s="13"/>
      <c r="FN374" s="13"/>
      <c r="FO374" s="13"/>
      <c r="FP374" s="13"/>
      <c r="FQ374" s="13"/>
      <c r="FR374" s="13"/>
      <c r="FS374" s="13"/>
      <c r="FT374" s="13"/>
      <c r="FU374" s="13"/>
      <c r="FV374" s="13"/>
      <c r="FW374" s="13"/>
      <c r="FX374" s="13"/>
      <c r="FY374" s="13"/>
      <c r="FZ374" s="13"/>
      <c r="GA374" s="13"/>
      <c r="GB374" s="13"/>
      <c r="GC374" s="13"/>
      <c r="GD374" s="13"/>
      <c r="GE374" s="13"/>
      <c r="GF374" s="13"/>
      <c r="GG374" s="13"/>
      <c r="GH374" s="13"/>
      <c r="GI374" s="13"/>
      <c r="GJ374" s="13"/>
      <c r="GK374" s="13"/>
      <c r="GL374" s="13"/>
      <c r="GM374" s="13"/>
      <c r="GN374" s="13"/>
      <c r="GO374" s="13"/>
      <c r="GP374" s="13"/>
      <c r="GQ374" s="13"/>
      <c r="GR374" s="13"/>
      <c r="GS374" s="13"/>
      <c r="GT374" s="13"/>
      <c r="GU374" s="13"/>
      <c r="GV374" s="13"/>
      <c r="GW374" s="13"/>
      <c r="GX374" s="13"/>
      <c r="GY374" s="13"/>
      <c r="GZ374" s="13"/>
      <c r="HA374" s="13"/>
      <c r="HB374" s="13"/>
      <c r="HC374" s="13"/>
      <c r="HD374" s="13"/>
      <c r="HE374" s="13"/>
      <c r="HF374" s="13"/>
      <c r="HG374" s="13"/>
      <c r="HH374" s="13"/>
      <c r="HI374" s="13"/>
      <c r="HJ374" s="13"/>
      <c r="HK374" s="13"/>
      <c r="HL374" s="13"/>
      <c r="HM374" s="13"/>
      <c r="HN374" s="13"/>
      <c r="HO374" s="13"/>
      <c r="HP374" s="13"/>
      <c r="HQ374" s="13"/>
      <c r="HR374" s="13"/>
      <c r="HS374" s="13"/>
      <c r="HT374" s="13"/>
      <c r="HU374" s="13"/>
      <c r="HV374" s="13"/>
      <c r="HW374" s="13"/>
      <c r="HX374" s="13"/>
      <c r="HY374" s="13"/>
      <c r="HZ374" s="13"/>
      <c r="IA374" s="13"/>
      <c r="IB374" s="13"/>
      <c r="IC374" s="13"/>
      <c r="ID374" s="13"/>
      <c r="IE374" s="13"/>
      <c r="IF374" s="13"/>
      <c r="IG374" s="13"/>
      <c r="IH374" s="13"/>
      <c r="II374" s="13"/>
      <c r="IJ374" s="13"/>
      <c r="IK374" s="13"/>
      <c r="IL374" s="13"/>
    </row>
    <row r="375" spans="1:246" s="14" customFormat="1" ht="105.5" customHeight="1" outlineLevel="1">
      <c r="A375" s="428" t="s">
        <v>898</v>
      </c>
      <c r="B375" s="369" t="s">
        <v>889</v>
      </c>
      <c r="C375" s="345" t="s">
        <v>20</v>
      </c>
      <c r="D375" s="347">
        <v>1</v>
      </c>
      <c r="E375" s="370"/>
      <c r="F375" s="371"/>
      <c r="G375" s="372">
        <v>0</v>
      </c>
      <c r="H375" s="372"/>
      <c r="I375" s="373"/>
      <c r="J375" s="359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  <c r="FF375" s="13"/>
      <c r="FG375" s="13"/>
      <c r="FH375" s="13"/>
      <c r="FI375" s="13"/>
      <c r="FJ375" s="13"/>
      <c r="FK375" s="13"/>
      <c r="FL375" s="13"/>
      <c r="FM375" s="13"/>
      <c r="FN375" s="13"/>
      <c r="FO375" s="13"/>
      <c r="FP375" s="13"/>
      <c r="FQ375" s="13"/>
      <c r="FR375" s="13"/>
      <c r="FS375" s="13"/>
      <c r="FT375" s="13"/>
      <c r="FU375" s="13"/>
      <c r="FV375" s="13"/>
      <c r="FW375" s="13"/>
      <c r="FX375" s="13"/>
      <c r="FY375" s="13"/>
      <c r="FZ375" s="13"/>
      <c r="GA375" s="13"/>
      <c r="GB375" s="13"/>
      <c r="GC375" s="13"/>
      <c r="GD375" s="13"/>
      <c r="GE375" s="13"/>
      <c r="GF375" s="13"/>
      <c r="GG375" s="13"/>
      <c r="GH375" s="13"/>
      <c r="GI375" s="13"/>
      <c r="GJ375" s="13"/>
      <c r="GK375" s="13"/>
      <c r="GL375" s="13"/>
      <c r="GM375" s="13"/>
      <c r="GN375" s="13"/>
      <c r="GO375" s="13"/>
      <c r="GP375" s="13"/>
      <c r="GQ375" s="13"/>
      <c r="GR375" s="13"/>
      <c r="GS375" s="13"/>
      <c r="GT375" s="13"/>
      <c r="GU375" s="13"/>
      <c r="GV375" s="13"/>
      <c r="GW375" s="13"/>
      <c r="GX375" s="13"/>
      <c r="GY375" s="13"/>
      <c r="GZ375" s="13"/>
      <c r="HA375" s="13"/>
      <c r="HB375" s="13"/>
      <c r="HC375" s="13"/>
      <c r="HD375" s="13"/>
      <c r="HE375" s="13"/>
      <c r="HF375" s="13"/>
      <c r="HG375" s="13"/>
      <c r="HH375" s="13"/>
      <c r="HI375" s="13"/>
      <c r="HJ375" s="13"/>
      <c r="HK375" s="13"/>
      <c r="HL375" s="13"/>
      <c r="HM375" s="13"/>
      <c r="HN375" s="13"/>
      <c r="HO375" s="13"/>
      <c r="HP375" s="13"/>
      <c r="HQ375" s="13"/>
      <c r="HR375" s="13"/>
      <c r="HS375" s="13"/>
      <c r="HT375" s="13"/>
      <c r="HU375" s="13"/>
      <c r="HV375" s="13"/>
      <c r="HW375" s="13"/>
      <c r="HX375" s="13"/>
      <c r="HY375" s="13"/>
      <c r="HZ375" s="13"/>
      <c r="IA375" s="13"/>
      <c r="IB375" s="13"/>
      <c r="IC375" s="13"/>
      <c r="ID375" s="13"/>
      <c r="IE375" s="13"/>
      <c r="IF375" s="13"/>
      <c r="IG375" s="13"/>
      <c r="IH375" s="13"/>
      <c r="II375" s="13"/>
      <c r="IJ375" s="13"/>
      <c r="IK375" s="13"/>
      <c r="IL375" s="13"/>
    </row>
    <row r="376" spans="1:246" s="14" customFormat="1" ht="21" customHeight="1">
      <c r="A376" s="426" t="s">
        <v>899</v>
      </c>
      <c r="B376" s="368" t="s">
        <v>1511</v>
      </c>
      <c r="C376" s="318"/>
      <c r="D376" s="313"/>
      <c r="E376" s="313"/>
      <c r="F376" s="314"/>
      <c r="G376" s="315"/>
      <c r="H376" s="315">
        <f>SUM(G377)</f>
        <v>0</v>
      </c>
      <c r="I376" s="316"/>
      <c r="J376" s="359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  <c r="IC376" s="13"/>
      <c r="ID376" s="13"/>
      <c r="IE376" s="13"/>
      <c r="IF376" s="13"/>
      <c r="IG376" s="13"/>
      <c r="IH376" s="13"/>
      <c r="II376" s="13"/>
      <c r="IJ376" s="13"/>
      <c r="IK376" s="13"/>
      <c r="IL376" s="13"/>
    </row>
    <row r="377" spans="1:246" s="14" customFormat="1" ht="109.25" customHeight="1" outlineLevel="1">
      <c r="A377" s="439" t="s">
        <v>901</v>
      </c>
      <c r="B377" s="402" t="s">
        <v>892</v>
      </c>
      <c r="C377" s="381" t="s">
        <v>19</v>
      </c>
      <c r="D377" s="382">
        <v>1</v>
      </c>
      <c r="E377" s="383"/>
      <c r="F377" s="384"/>
      <c r="G377" s="385">
        <f>E377*F377</f>
        <v>0</v>
      </c>
      <c r="H377" s="385"/>
      <c r="I377" s="386" t="s">
        <v>1984</v>
      </c>
      <c r="J377" s="359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  <c r="IC377" s="13"/>
      <c r="ID377" s="13"/>
      <c r="IE377" s="13"/>
      <c r="IF377" s="13"/>
      <c r="IG377" s="13"/>
      <c r="IH377" s="13"/>
      <c r="II377" s="13"/>
      <c r="IJ377" s="13"/>
      <c r="IK377" s="13"/>
      <c r="IL377" s="13"/>
    </row>
    <row r="378" spans="1:246" s="14" customFormat="1" ht="130.75" customHeight="1" outlineLevel="1">
      <c r="A378" s="403"/>
      <c r="B378" s="404" t="s">
        <v>893</v>
      </c>
      <c r="C378" s="405"/>
      <c r="D378" s="406"/>
      <c r="E378" s="407"/>
      <c r="F378" s="408"/>
      <c r="G378" s="409"/>
      <c r="H378" s="409"/>
      <c r="I378" s="410"/>
      <c r="J378" s="359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  <c r="IC378" s="13"/>
      <c r="ID378" s="13"/>
      <c r="IE378" s="13"/>
      <c r="IF378" s="13"/>
      <c r="IG378" s="13"/>
      <c r="IH378" s="13"/>
      <c r="II378" s="13"/>
      <c r="IJ378" s="13"/>
      <c r="IK378" s="13"/>
      <c r="IL378" s="13"/>
    </row>
    <row r="379" spans="1:246" s="14" customFormat="1" ht="119.5" customHeight="1" outlineLevel="1">
      <c r="A379" s="403"/>
      <c r="B379" s="404" t="s">
        <v>894</v>
      </c>
      <c r="C379" s="405"/>
      <c r="D379" s="406"/>
      <c r="E379" s="407"/>
      <c r="F379" s="408"/>
      <c r="G379" s="409"/>
      <c r="H379" s="409"/>
      <c r="I379" s="410"/>
      <c r="J379" s="359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  <c r="IC379" s="13"/>
      <c r="ID379" s="13"/>
      <c r="IE379" s="13"/>
      <c r="IF379" s="13"/>
      <c r="IG379" s="13"/>
      <c r="IH379" s="13"/>
      <c r="II379" s="13"/>
      <c r="IJ379" s="13"/>
      <c r="IK379" s="13"/>
      <c r="IL379" s="13"/>
    </row>
    <row r="380" spans="1:246" s="14" customFormat="1" ht="105.5" customHeight="1" outlineLevel="1">
      <c r="A380" s="403"/>
      <c r="B380" s="404" t="s">
        <v>895</v>
      </c>
      <c r="C380" s="405"/>
      <c r="D380" s="406"/>
      <c r="E380" s="407"/>
      <c r="F380" s="408"/>
      <c r="G380" s="409"/>
      <c r="H380" s="409"/>
      <c r="I380" s="410"/>
      <c r="J380" s="359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  <c r="IC380" s="13"/>
      <c r="ID380" s="13"/>
      <c r="IE380" s="13"/>
      <c r="IF380" s="13"/>
      <c r="IG380" s="13"/>
      <c r="IH380" s="13"/>
      <c r="II380" s="13"/>
      <c r="IJ380" s="13"/>
      <c r="IK380" s="13"/>
      <c r="IL380" s="13"/>
    </row>
    <row r="381" spans="1:246" s="14" customFormat="1" ht="84.5" customHeight="1" outlineLevel="1">
      <c r="A381" s="403"/>
      <c r="B381" s="404" t="s">
        <v>896</v>
      </c>
      <c r="C381" s="405"/>
      <c r="D381" s="406"/>
      <c r="E381" s="407"/>
      <c r="F381" s="408"/>
      <c r="G381" s="409"/>
      <c r="H381" s="409"/>
      <c r="I381" s="410"/>
      <c r="J381" s="359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  <c r="IC381" s="13"/>
      <c r="ID381" s="13"/>
      <c r="IE381" s="13"/>
      <c r="IF381" s="13"/>
      <c r="IG381" s="13"/>
      <c r="IH381" s="13"/>
      <c r="II381" s="13"/>
      <c r="IJ381" s="13"/>
      <c r="IK381" s="13"/>
      <c r="IL381" s="13"/>
    </row>
    <row r="382" spans="1:246" s="14" customFormat="1" ht="208.75" customHeight="1" outlineLevel="1">
      <c r="A382" s="411"/>
      <c r="B382" s="412" t="s">
        <v>897</v>
      </c>
      <c r="C382" s="413"/>
      <c r="D382" s="414"/>
      <c r="E382" s="415"/>
      <c r="F382" s="416"/>
      <c r="G382" s="417"/>
      <c r="H382" s="417"/>
      <c r="I382" s="418"/>
      <c r="J382" s="359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  <c r="IC382" s="13"/>
      <c r="ID382" s="13"/>
      <c r="IE382" s="13"/>
      <c r="IF382" s="13"/>
      <c r="IG382" s="13"/>
      <c r="IH382" s="13"/>
      <c r="II382" s="13"/>
      <c r="IJ382" s="13"/>
      <c r="IK382" s="13"/>
      <c r="IL382" s="13"/>
    </row>
    <row r="383" spans="1:246" s="14" customFormat="1" ht="21" customHeight="1">
      <c r="A383" s="426" t="s">
        <v>904</v>
      </c>
      <c r="B383" s="368" t="s">
        <v>1512</v>
      </c>
      <c r="C383" s="318"/>
      <c r="D383" s="313"/>
      <c r="E383" s="313"/>
      <c r="F383" s="314"/>
      <c r="G383" s="315"/>
      <c r="H383" s="315">
        <f>SUM(G384)</f>
        <v>0</v>
      </c>
      <c r="I383" s="316"/>
      <c r="J383" s="359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  <c r="IC383" s="13"/>
      <c r="ID383" s="13"/>
      <c r="IE383" s="13"/>
      <c r="IF383" s="13"/>
      <c r="IG383" s="13"/>
      <c r="IH383" s="13"/>
      <c r="II383" s="13"/>
      <c r="IJ383" s="13"/>
      <c r="IK383" s="13"/>
      <c r="IL383" s="13"/>
    </row>
    <row r="384" spans="1:246" s="14" customFormat="1" ht="124.25" customHeight="1" outlineLevel="1">
      <c r="A384" s="439" t="s">
        <v>1509</v>
      </c>
      <c r="B384" s="402" t="s">
        <v>900</v>
      </c>
      <c r="C384" s="381" t="s">
        <v>19</v>
      </c>
      <c r="D384" s="382">
        <v>1</v>
      </c>
      <c r="E384" s="383"/>
      <c r="F384" s="384"/>
      <c r="G384" s="385">
        <f>E384*F384</f>
        <v>0</v>
      </c>
      <c r="H384" s="385"/>
      <c r="I384" s="386"/>
      <c r="J384" s="359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  <c r="IC384" s="13"/>
      <c r="ID384" s="13"/>
      <c r="IE384" s="13"/>
      <c r="IF384" s="13"/>
      <c r="IG384" s="13"/>
      <c r="IH384" s="13"/>
      <c r="II384" s="13"/>
      <c r="IJ384" s="13"/>
      <c r="IK384" s="13"/>
      <c r="IL384" s="13"/>
    </row>
    <row r="385" spans="1:246" s="14" customFormat="1" ht="65.5" customHeight="1" outlineLevel="1">
      <c r="A385" s="403"/>
      <c r="B385" s="404" t="s">
        <v>902</v>
      </c>
      <c r="C385" s="405"/>
      <c r="D385" s="406"/>
      <c r="E385" s="407"/>
      <c r="F385" s="408"/>
      <c r="G385" s="409"/>
      <c r="H385" s="409"/>
      <c r="I385" s="410"/>
      <c r="J385" s="359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  <c r="IC385" s="13"/>
      <c r="ID385" s="13"/>
      <c r="IE385" s="13"/>
      <c r="IF385" s="13"/>
      <c r="IG385" s="13"/>
      <c r="IH385" s="13"/>
      <c r="II385" s="13"/>
      <c r="IJ385" s="13"/>
      <c r="IK385" s="13"/>
      <c r="IL385" s="13"/>
    </row>
    <row r="386" spans="1:246" s="14" customFormat="1" ht="48" customHeight="1" outlineLevel="1">
      <c r="A386" s="411"/>
      <c r="B386" s="412" t="s">
        <v>903</v>
      </c>
      <c r="C386" s="413"/>
      <c r="D386" s="414"/>
      <c r="E386" s="415"/>
      <c r="F386" s="416"/>
      <c r="G386" s="417"/>
      <c r="H386" s="417"/>
      <c r="I386" s="418"/>
      <c r="J386" s="359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  <c r="IC386" s="13"/>
      <c r="ID386" s="13"/>
      <c r="IE386" s="13"/>
      <c r="IF386" s="13"/>
      <c r="IG386" s="13"/>
      <c r="IH386" s="13"/>
      <c r="II386" s="13"/>
      <c r="IJ386" s="13"/>
      <c r="IK386" s="13"/>
      <c r="IL386" s="13"/>
    </row>
    <row r="387" spans="1:246" s="14" customFormat="1" ht="21" customHeight="1">
      <c r="A387" s="426" t="s">
        <v>905</v>
      </c>
      <c r="B387" s="374" t="s">
        <v>1513</v>
      </c>
      <c r="C387" s="318"/>
      <c r="D387" s="313"/>
      <c r="E387" s="313"/>
      <c r="F387" s="314"/>
      <c r="G387" s="315"/>
      <c r="H387" s="315">
        <f>SUM(G388)</f>
        <v>0</v>
      </c>
      <c r="I387" s="316"/>
      <c r="J387" s="359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  <c r="IC387" s="13"/>
      <c r="ID387" s="13"/>
      <c r="IE387" s="13"/>
      <c r="IF387" s="13"/>
      <c r="IG387" s="13"/>
      <c r="IH387" s="13"/>
      <c r="II387" s="13"/>
      <c r="IJ387" s="13"/>
      <c r="IK387" s="13"/>
      <c r="IL387" s="13"/>
    </row>
    <row r="388" spans="1:246" s="14" customFormat="1" ht="186" customHeight="1" outlineLevel="1">
      <c r="A388" s="428" t="s">
        <v>909</v>
      </c>
      <c r="B388" s="395" t="s">
        <v>1508</v>
      </c>
      <c r="C388" s="381" t="s">
        <v>19</v>
      </c>
      <c r="D388" s="382">
        <v>1</v>
      </c>
      <c r="E388" s="383"/>
      <c r="F388" s="384"/>
      <c r="G388" s="385">
        <f>E388*F388</f>
        <v>0</v>
      </c>
      <c r="H388" s="372"/>
      <c r="I388" s="373"/>
      <c r="J388" s="359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  <c r="IC388" s="13"/>
      <c r="ID388" s="13"/>
      <c r="IE388" s="13"/>
      <c r="IF388" s="13"/>
      <c r="IG388" s="13"/>
      <c r="IH388" s="13"/>
      <c r="II388" s="13"/>
      <c r="IJ388" s="13"/>
      <c r="IK388" s="13"/>
      <c r="IL388" s="13"/>
    </row>
    <row r="389" spans="1:246" s="14" customFormat="1" ht="32.5" customHeight="1">
      <c r="A389" s="426" t="s">
        <v>911</v>
      </c>
      <c r="B389" s="374" t="s">
        <v>1514</v>
      </c>
      <c r="C389" s="318"/>
      <c r="D389" s="313"/>
      <c r="E389" s="313"/>
      <c r="F389" s="314"/>
      <c r="G389" s="315"/>
      <c r="H389" s="315">
        <f>SUM(G390)</f>
        <v>0</v>
      </c>
      <c r="I389" s="316"/>
      <c r="J389" s="359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  <c r="IG389" s="13"/>
      <c r="IH389" s="13"/>
      <c r="II389" s="13"/>
      <c r="IJ389" s="13"/>
      <c r="IK389" s="13"/>
      <c r="IL389" s="13"/>
    </row>
    <row r="390" spans="1:246" s="14" customFormat="1" ht="48" customHeight="1" outlineLevel="1">
      <c r="A390" s="439" t="s">
        <v>914</v>
      </c>
      <c r="B390" s="419" t="s">
        <v>906</v>
      </c>
      <c r="C390" s="381" t="s">
        <v>19</v>
      </c>
      <c r="D390" s="382">
        <v>1</v>
      </c>
      <c r="E390" s="383"/>
      <c r="F390" s="384"/>
      <c r="G390" s="385">
        <f>E390*F390</f>
        <v>0</v>
      </c>
      <c r="H390" s="385"/>
      <c r="I390" s="386"/>
      <c r="J390" s="359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  <c r="IG390" s="13"/>
      <c r="IH390" s="13"/>
      <c r="II390" s="13"/>
      <c r="IJ390" s="13"/>
      <c r="IK390" s="13"/>
      <c r="IL390" s="13"/>
    </row>
    <row r="391" spans="1:246" s="14" customFormat="1" ht="70.25" customHeight="1" outlineLevel="1">
      <c r="A391" s="420"/>
      <c r="B391" s="404" t="s">
        <v>907</v>
      </c>
      <c r="C391" s="405"/>
      <c r="D391" s="406"/>
      <c r="E391" s="407"/>
      <c r="F391" s="408"/>
      <c r="G391" s="409"/>
      <c r="H391" s="409"/>
      <c r="I391" s="410"/>
      <c r="J391" s="359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  <c r="II391" s="13"/>
      <c r="IJ391" s="13"/>
      <c r="IK391" s="13"/>
      <c r="IL391" s="13"/>
    </row>
    <row r="392" spans="1:246" s="14" customFormat="1" ht="149.5" customHeight="1" outlineLevel="1">
      <c r="A392" s="420"/>
      <c r="B392" s="404" t="s">
        <v>908</v>
      </c>
      <c r="C392" s="405"/>
      <c r="D392" s="406"/>
      <c r="E392" s="407"/>
      <c r="F392" s="408"/>
      <c r="G392" s="409"/>
      <c r="H392" s="409"/>
      <c r="I392" s="410"/>
      <c r="J392" s="359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  <c r="IL392" s="13"/>
    </row>
    <row r="393" spans="1:246" s="14" customFormat="1" ht="61.75" customHeight="1" outlineLevel="1">
      <c r="A393" s="421"/>
      <c r="B393" s="412" t="s">
        <v>910</v>
      </c>
      <c r="C393" s="413"/>
      <c r="D393" s="414"/>
      <c r="E393" s="415"/>
      <c r="F393" s="416"/>
      <c r="G393" s="417"/>
      <c r="H393" s="417"/>
      <c r="I393" s="418"/>
      <c r="J393" s="359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  <c r="IL393" s="13"/>
    </row>
    <row r="394" spans="1:246" s="14" customFormat="1" ht="21" customHeight="1">
      <c r="A394" s="426" t="s">
        <v>923</v>
      </c>
      <c r="B394" s="374" t="s">
        <v>1515</v>
      </c>
      <c r="C394" s="318"/>
      <c r="D394" s="313"/>
      <c r="E394" s="313"/>
      <c r="F394" s="314"/>
      <c r="G394" s="315"/>
      <c r="H394" s="315">
        <f>SUM(G395)</f>
        <v>0</v>
      </c>
      <c r="I394" s="316"/>
      <c r="J394" s="359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  <c r="IL394" s="13"/>
    </row>
    <row r="395" spans="1:246" s="14" customFormat="1" ht="158.5" customHeight="1" outlineLevel="1">
      <c r="A395" s="440" t="s">
        <v>924</v>
      </c>
      <c r="B395" s="402" t="s">
        <v>912</v>
      </c>
      <c r="C395" s="381" t="s">
        <v>17</v>
      </c>
      <c r="D395" s="382">
        <v>1</v>
      </c>
      <c r="E395" s="383"/>
      <c r="F395" s="384"/>
      <c r="G395" s="385">
        <f>E395*F395</f>
        <v>0</v>
      </c>
      <c r="H395" s="385"/>
      <c r="I395" s="386"/>
      <c r="J395" s="359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</row>
    <row r="396" spans="1:246" s="14" customFormat="1" ht="132" customHeight="1" outlineLevel="1">
      <c r="A396" s="420"/>
      <c r="B396" s="404" t="s">
        <v>913</v>
      </c>
      <c r="C396" s="405"/>
      <c r="D396" s="406"/>
      <c r="E396" s="407"/>
      <c r="F396" s="408"/>
      <c r="G396" s="409"/>
      <c r="H396" s="409"/>
      <c r="I396" s="410"/>
      <c r="J396" s="359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</row>
    <row r="397" spans="1:246" s="14" customFormat="1" ht="132" customHeight="1" outlineLevel="1">
      <c r="A397" s="420"/>
      <c r="B397" s="404" t="s">
        <v>915</v>
      </c>
      <c r="C397" s="405"/>
      <c r="D397" s="406"/>
      <c r="E397" s="407"/>
      <c r="F397" s="408"/>
      <c r="G397" s="409"/>
      <c r="H397" s="409"/>
      <c r="I397" s="410"/>
      <c r="J397" s="359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</row>
    <row r="398" spans="1:246" s="14" customFormat="1" ht="122.5" customHeight="1" outlineLevel="1">
      <c r="A398" s="420"/>
      <c r="B398" s="404" t="s">
        <v>916</v>
      </c>
      <c r="C398" s="405"/>
      <c r="D398" s="406"/>
      <c r="E398" s="407"/>
      <c r="F398" s="408"/>
      <c r="G398" s="409"/>
      <c r="H398" s="409"/>
      <c r="I398" s="410"/>
      <c r="J398" s="359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  <c r="IL398" s="13"/>
    </row>
    <row r="399" spans="1:246" s="14" customFormat="1" ht="122.5" customHeight="1" outlineLevel="1">
      <c r="A399" s="420"/>
      <c r="B399" s="404" t="s">
        <v>917</v>
      </c>
      <c r="C399" s="405"/>
      <c r="D399" s="406"/>
      <c r="E399" s="407"/>
      <c r="F399" s="408"/>
      <c r="G399" s="409"/>
      <c r="H399" s="409"/>
      <c r="I399" s="410"/>
      <c r="J399" s="359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  <c r="IL399" s="13"/>
    </row>
    <row r="400" spans="1:246" s="14" customFormat="1" ht="122.5" customHeight="1" outlineLevel="1">
      <c r="A400" s="420"/>
      <c r="B400" s="404" t="s">
        <v>918</v>
      </c>
      <c r="C400" s="405"/>
      <c r="D400" s="406"/>
      <c r="E400" s="407"/>
      <c r="F400" s="408"/>
      <c r="G400" s="409"/>
      <c r="H400" s="409"/>
      <c r="I400" s="410"/>
      <c r="J400" s="359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  <c r="IL400" s="13"/>
    </row>
    <row r="401" spans="1:246" s="14" customFormat="1" ht="122.5" customHeight="1" outlineLevel="1">
      <c r="A401" s="420"/>
      <c r="B401" s="404" t="s">
        <v>919</v>
      </c>
      <c r="C401" s="405"/>
      <c r="D401" s="406"/>
      <c r="E401" s="407"/>
      <c r="F401" s="408"/>
      <c r="G401" s="409"/>
      <c r="H401" s="409"/>
      <c r="I401" s="410"/>
      <c r="J401" s="359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  <c r="IC401" s="13"/>
      <c r="ID401" s="13"/>
      <c r="IE401" s="13"/>
      <c r="IF401" s="13"/>
      <c r="IG401" s="13"/>
      <c r="IH401" s="13"/>
      <c r="II401" s="13"/>
      <c r="IJ401" s="13"/>
      <c r="IK401" s="13"/>
      <c r="IL401" s="13"/>
    </row>
    <row r="402" spans="1:246" s="14" customFormat="1" ht="100.25" customHeight="1" outlineLevel="1">
      <c r="A402" s="420"/>
      <c r="B402" s="404" t="s">
        <v>920</v>
      </c>
      <c r="C402" s="405"/>
      <c r="D402" s="406"/>
      <c r="E402" s="407"/>
      <c r="F402" s="408"/>
      <c r="G402" s="409"/>
      <c r="H402" s="409"/>
      <c r="I402" s="410"/>
      <c r="J402" s="359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  <c r="IL402" s="13"/>
    </row>
    <row r="403" spans="1:246" s="14" customFormat="1" ht="104.5" customHeight="1" outlineLevel="1">
      <c r="A403" s="420"/>
      <c r="B403" s="404" t="s">
        <v>921</v>
      </c>
      <c r="C403" s="405"/>
      <c r="D403" s="406"/>
      <c r="E403" s="407"/>
      <c r="F403" s="408"/>
      <c r="G403" s="409"/>
      <c r="H403" s="409"/>
      <c r="I403" s="410"/>
      <c r="J403" s="359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  <c r="II403" s="13"/>
      <c r="IJ403" s="13"/>
      <c r="IK403" s="13"/>
      <c r="IL403" s="13"/>
    </row>
    <row r="404" spans="1:246" s="14" customFormat="1" ht="222" customHeight="1" outlineLevel="1">
      <c r="A404" s="421"/>
      <c r="B404" s="412" t="s">
        <v>922</v>
      </c>
      <c r="C404" s="413"/>
      <c r="D404" s="414"/>
      <c r="E404" s="415"/>
      <c r="F404" s="416"/>
      <c r="G404" s="417"/>
      <c r="H404" s="417"/>
      <c r="I404" s="418"/>
      <c r="J404" s="359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  <c r="II404" s="13"/>
      <c r="IJ404" s="13"/>
      <c r="IK404" s="13"/>
      <c r="IL404" s="13"/>
    </row>
    <row r="405" spans="1:246" s="14" customFormat="1" ht="21" customHeight="1">
      <c r="A405" s="426" t="s">
        <v>931</v>
      </c>
      <c r="B405" s="374" t="s">
        <v>1516</v>
      </c>
      <c r="C405" s="318"/>
      <c r="D405" s="313"/>
      <c r="E405" s="313"/>
      <c r="F405" s="314"/>
      <c r="G405" s="315"/>
      <c r="H405" s="315">
        <f>SUM(G406)</f>
        <v>0</v>
      </c>
      <c r="I405" s="316"/>
      <c r="J405" s="359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  <c r="II405" s="13"/>
      <c r="IJ405" s="13"/>
      <c r="IK405" s="13"/>
      <c r="IL405" s="13"/>
    </row>
    <row r="406" spans="1:246" s="14" customFormat="1" ht="60.5" customHeight="1" outlineLevel="1">
      <c r="A406" s="440" t="s">
        <v>933</v>
      </c>
      <c r="B406" s="402" t="s">
        <v>925</v>
      </c>
      <c r="C406" s="381" t="s">
        <v>20</v>
      </c>
      <c r="D406" s="382">
        <v>1</v>
      </c>
      <c r="E406" s="383"/>
      <c r="F406" s="384"/>
      <c r="G406" s="385">
        <f>E406*F406</f>
        <v>0</v>
      </c>
      <c r="H406" s="385"/>
      <c r="I406" s="386"/>
      <c r="J406" s="359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  <c r="II406" s="13"/>
      <c r="IJ406" s="13"/>
      <c r="IK406" s="13"/>
      <c r="IL406" s="13"/>
    </row>
    <row r="407" spans="1:246" s="14" customFormat="1" ht="111.5" customHeight="1" outlineLevel="1">
      <c r="A407" s="420"/>
      <c r="B407" s="404" t="s">
        <v>926</v>
      </c>
      <c r="C407" s="405"/>
      <c r="D407" s="406"/>
      <c r="E407" s="407"/>
      <c r="F407" s="408"/>
      <c r="G407" s="409"/>
      <c r="H407" s="409"/>
      <c r="I407" s="410"/>
      <c r="J407" s="359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  <c r="IC407" s="13"/>
      <c r="ID407" s="13"/>
      <c r="IE407" s="13"/>
      <c r="IF407" s="13"/>
      <c r="IG407" s="13"/>
      <c r="IH407" s="13"/>
      <c r="II407" s="13"/>
      <c r="IJ407" s="13"/>
      <c r="IK407" s="13"/>
      <c r="IL407" s="13"/>
    </row>
    <row r="408" spans="1:246" s="14" customFormat="1" ht="106.75" customHeight="1" outlineLevel="1">
      <c r="A408" s="420"/>
      <c r="B408" s="404" t="s">
        <v>927</v>
      </c>
      <c r="C408" s="405"/>
      <c r="D408" s="406"/>
      <c r="E408" s="407"/>
      <c r="F408" s="408"/>
      <c r="G408" s="409"/>
      <c r="H408" s="409"/>
      <c r="I408" s="410"/>
      <c r="J408" s="359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  <c r="IC408" s="13"/>
      <c r="ID408" s="13"/>
      <c r="IE408" s="13"/>
      <c r="IF408" s="13"/>
      <c r="IG408" s="13"/>
      <c r="IH408" s="13"/>
      <c r="II408" s="13"/>
      <c r="IJ408" s="13"/>
      <c r="IK408" s="13"/>
      <c r="IL408" s="13"/>
    </row>
    <row r="409" spans="1:246" s="14" customFormat="1" ht="109.75" customHeight="1" outlineLevel="1">
      <c r="A409" s="420"/>
      <c r="B409" s="404" t="s">
        <v>928</v>
      </c>
      <c r="C409" s="405"/>
      <c r="D409" s="406"/>
      <c r="E409" s="407"/>
      <c r="F409" s="408"/>
      <c r="G409" s="409"/>
      <c r="H409" s="409"/>
      <c r="I409" s="410"/>
      <c r="J409" s="359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  <c r="IK409" s="13"/>
      <c r="IL409" s="13"/>
    </row>
    <row r="410" spans="1:246" s="14" customFormat="1" ht="122.5" customHeight="1" outlineLevel="1">
      <c r="A410" s="420"/>
      <c r="B410" s="404" t="s">
        <v>929</v>
      </c>
      <c r="C410" s="405"/>
      <c r="D410" s="406"/>
      <c r="E410" s="407"/>
      <c r="F410" s="408"/>
      <c r="G410" s="409"/>
      <c r="H410" s="409"/>
      <c r="I410" s="410"/>
      <c r="J410" s="359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  <c r="IK410" s="13"/>
      <c r="IL410" s="13"/>
    </row>
    <row r="411" spans="1:246" s="14" customFormat="1" ht="111.5" customHeight="1" outlineLevel="1">
      <c r="A411" s="421"/>
      <c r="B411" s="412" t="s">
        <v>930</v>
      </c>
      <c r="C411" s="413"/>
      <c r="D411" s="414"/>
      <c r="E411" s="415"/>
      <c r="F411" s="416"/>
      <c r="G411" s="417"/>
      <c r="H411" s="417"/>
      <c r="I411" s="418"/>
      <c r="J411" s="359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</row>
    <row r="412" spans="1:246" s="14" customFormat="1" ht="21" customHeight="1">
      <c r="A412" s="426" t="s">
        <v>934</v>
      </c>
      <c r="B412" s="374" t="s">
        <v>1517</v>
      </c>
      <c r="C412" s="318"/>
      <c r="D412" s="313"/>
      <c r="E412" s="313"/>
      <c r="F412" s="314"/>
      <c r="G412" s="315"/>
      <c r="H412" s="315">
        <f>SUM(G413)</f>
        <v>0</v>
      </c>
      <c r="I412" s="316"/>
      <c r="J412" s="359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</row>
    <row r="413" spans="1:246" s="14" customFormat="1" ht="80.5" customHeight="1" outlineLevel="1">
      <c r="A413" s="430" t="s">
        <v>935</v>
      </c>
      <c r="B413" s="369" t="s">
        <v>932</v>
      </c>
      <c r="C413" s="381" t="s">
        <v>20</v>
      </c>
      <c r="D413" s="382">
        <v>1</v>
      </c>
      <c r="E413" s="383"/>
      <c r="F413" s="384"/>
      <c r="G413" s="385">
        <f>E413*F413</f>
        <v>0</v>
      </c>
      <c r="H413" s="385"/>
      <c r="I413" s="386"/>
      <c r="J413" s="359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</row>
    <row r="414" spans="1:246" s="14" customFormat="1" ht="21" customHeight="1">
      <c r="A414" s="426" t="s">
        <v>1899</v>
      </c>
      <c r="B414" s="374" t="s">
        <v>1518</v>
      </c>
      <c r="C414" s="318"/>
      <c r="D414" s="313"/>
      <c r="E414" s="313"/>
      <c r="F414" s="314"/>
      <c r="G414" s="315"/>
      <c r="H414" s="315">
        <f>SUM(G415)</f>
        <v>0</v>
      </c>
      <c r="I414" s="316"/>
      <c r="J414" s="359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</row>
    <row r="415" spans="1:246" s="14" customFormat="1" ht="89.5" customHeight="1" outlineLevel="1">
      <c r="A415" s="469" t="s">
        <v>1983</v>
      </c>
      <c r="B415" s="402" t="s">
        <v>936</v>
      </c>
      <c r="C415" s="381" t="s">
        <v>20</v>
      </c>
      <c r="D415" s="382">
        <v>1</v>
      </c>
      <c r="E415" s="383"/>
      <c r="F415" s="384"/>
      <c r="G415" s="385">
        <f>E415*F415</f>
        <v>0</v>
      </c>
      <c r="H415" s="385"/>
      <c r="I415" s="386"/>
      <c r="J415" s="359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</row>
    <row r="416" spans="1:246" s="14" customFormat="1" ht="131.5" customHeight="1" outlineLevel="1">
      <c r="A416" s="470"/>
      <c r="B416" s="412" t="s">
        <v>937</v>
      </c>
      <c r="C416" s="413"/>
      <c r="D416" s="414"/>
      <c r="E416" s="415"/>
      <c r="F416" s="416"/>
      <c r="G416" s="417"/>
      <c r="H416" s="417"/>
      <c r="I416" s="418"/>
      <c r="J416" s="359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</row>
    <row r="417" spans="1:246" s="27" customFormat="1" ht="62.25" customHeight="1" thickBot="1">
      <c r="A417" s="367"/>
      <c r="B417" s="186" t="s">
        <v>288</v>
      </c>
      <c r="C417" s="361"/>
      <c r="D417" s="362"/>
      <c r="E417" s="362"/>
      <c r="F417" s="363"/>
      <c r="G417" s="364">
        <f>H3+H15+H24+H39+H78+H89+H95+H101+H119+H147+H158+H166+H202+H206+H211+H220+H225+H247+H259+H263+H276+H300+H314+H326+H368+H370+H372+H374+H376+H383+H387</f>
        <v>0</v>
      </c>
      <c r="H417" s="364"/>
      <c r="I417" s="365"/>
      <c r="J417" s="360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6"/>
      <c r="CC417" s="26"/>
      <c r="CD417" s="26"/>
      <c r="CE417" s="26"/>
      <c r="CF417" s="26"/>
      <c r="CG417" s="26"/>
      <c r="CH417" s="26"/>
      <c r="CI417" s="26"/>
      <c r="CJ417" s="26"/>
      <c r="CK417" s="26"/>
      <c r="CL417" s="26"/>
      <c r="CM417" s="26"/>
      <c r="CN417" s="26"/>
      <c r="CO417" s="26"/>
      <c r="CP417" s="26"/>
      <c r="CQ417" s="26"/>
      <c r="CR417" s="26"/>
      <c r="CS417" s="26"/>
      <c r="CT417" s="26"/>
      <c r="CU417" s="26"/>
      <c r="CV417" s="26"/>
      <c r="CW417" s="26"/>
      <c r="CX417" s="26"/>
      <c r="CY417" s="26"/>
      <c r="CZ417" s="26"/>
      <c r="DA417" s="26"/>
      <c r="DB417" s="26"/>
      <c r="DC417" s="26"/>
      <c r="DD417" s="26"/>
      <c r="DE417" s="26"/>
      <c r="DF417" s="26"/>
      <c r="DG417" s="26"/>
      <c r="DH417" s="26"/>
      <c r="DI417" s="26"/>
      <c r="DJ417" s="26"/>
      <c r="DK417" s="26"/>
      <c r="DL417" s="26"/>
      <c r="DM417" s="26"/>
      <c r="DN417" s="26"/>
      <c r="DO417" s="26"/>
      <c r="DP417" s="26"/>
      <c r="DQ417" s="26"/>
      <c r="DR417" s="26"/>
      <c r="DS417" s="26"/>
      <c r="DT417" s="26"/>
      <c r="DU417" s="26"/>
      <c r="DV417" s="26"/>
      <c r="DW417" s="26"/>
      <c r="DX417" s="26"/>
      <c r="DY417" s="26"/>
      <c r="DZ417" s="26"/>
      <c r="EA417" s="26"/>
      <c r="EB417" s="26"/>
      <c r="EC417" s="26"/>
      <c r="ED417" s="26"/>
      <c r="EE417" s="26"/>
      <c r="EF417" s="26"/>
      <c r="EG417" s="26"/>
      <c r="EH417" s="26"/>
      <c r="EI417" s="26"/>
      <c r="EJ417" s="26"/>
      <c r="EK417" s="26"/>
      <c r="EL417" s="26"/>
      <c r="EM417" s="26"/>
      <c r="EN417" s="26"/>
      <c r="EO417" s="26"/>
      <c r="EP417" s="26"/>
      <c r="EQ417" s="26"/>
      <c r="ER417" s="26"/>
      <c r="ES417" s="26"/>
      <c r="ET417" s="26"/>
      <c r="EU417" s="26"/>
      <c r="EV417" s="26"/>
      <c r="EW417" s="26"/>
      <c r="EX417" s="26"/>
      <c r="EY417" s="26"/>
      <c r="EZ417" s="26"/>
      <c r="FA417" s="26"/>
      <c r="FB417" s="26"/>
      <c r="FC417" s="26"/>
      <c r="FD417" s="26"/>
      <c r="FE417" s="26"/>
      <c r="FF417" s="26"/>
      <c r="FG417" s="26"/>
      <c r="FH417" s="26"/>
      <c r="FI417" s="26"/>
      <c r="FJ417" s="26"/>
      <c r="FK417" s="26"/>
      <c r="FL417" s="26"/>
      <c r="FM417" s="26"/>
      <c r="FN417" s="26"/>
      <c r="FO417" s="26"/>
      <c r="FP417" s="26"/>
      <c r="FQ417" s="26"/>
      <c r="FR417" s="26"/>
      <c r="FS417" s="26"/>
      <c r="FT417" s="26"/>
      <c r="FU417" s="26"/>
      <c r="FV417" s="26"/>
      <c r="FW417" s="26"/>
      <c r="FX417" s="26"/>
      <c r="FY417" s="26"/>
      <c r="FZ417" s="26"/>
      <c r="GA417" s="26"/>
      <c r="GB417" s="26"/>
      <c r="GC417" s="26"/>
      <c r="GD417" s="26"/>
      <c r="GE417" s="26"/>
      <c r="GF417" s="26"/>
      <c r="GG417" s="26"/>
      <c r="GH417" s="26"/>
      <c r="GI417" s="26"/>
      <c r="GJ417" s="26"/>
      <c r="GK417" s="26"/>
      <c r="GL417" s="26"/>
      <c r="GM417" s="26"/>
      <c r="GN417" s="26"/>
      <c r="GO417" s="26"/>
      <c r="GP417" s="26"/>
      <c r="GQ417" s="26"/>
      <c r="GR417" s="26"/>
      <c r="GS417" s="26"/>
      <c r="GT417" s="26"/>
      <c r="GU417" s="26"/>
      <c r="GV417" s="26"/>
      <c r="GW417" s="26"/>
      <c r="GX417" s="26"/>
      <c r="GY417" s="26"/>
      <c r="GZ417" s="26"/>
      <c r="HA417" s="26"/>
      <c r="HB417" s="26"/>
      <c r="HC417" s="26"/>
      <c r="HD417" s="26"/>
      <c r="HE417" s="26"/>
      <c r="HF417" s="26"/>
      <c r="HG417" s="26"/>
      <c r="HH417" s="26"/>
      <c r="HI417" s="26"/>
      <c r="HJ417" s="26"/>
      <c r="HK417" s="26"/>
      <c r="HL417" s="26"/>
      <c r="HM417" s="26"/>
      <c r="HN417" s="26"/>
      <c r="HO417" s="26"/>
      <c r="HP417" s="26"/>
      <c r="HQ417" s="26"/>
      <c r="HR417" s="26"/>
      <c r="HS417" s="26"/>
      <c r="HT417" s="26"/>
      <c r="HU417" s="26"/>
      <c r="HV417" s="26"/>
      <c r="HW417" s="26"/>
      <c r="HX417" s="26"/>
      <c r="HY417" s="26"/>
      <c r="HZ417" s="26"/>
      <c r="IA417" s="26"/>
      <c r="IB417" s="26"/>
      <c r="IC417" s="26"/>
      <c r="ID417" s="26"/>
      <c r="IE417" s="26"/>
      <c r="IF417" s="26"/>
      <c r="IG417" s="26"/>
      <c r="IH417" s="26"/>
      <c r="II417" s="26"/>
      <c r="IJ417" s="26"/>
      <c r="IK417" s="26"/>
      <c r="IL417" s="26"/>
    </row>
    <row r="418" spans="1:246" ht="21" customHeight="1">
      <c r="A418" s="187"/>
      <c r="B418" s="33"/>
      <c r="C418" s="34"/>
      <c r="D418" s="34"/>
      <c r="E418" s="34"/>
      <c r="F418" s="35"/>
      <c r="G418" s="36"/>
      <c r="H418" s="36"/>
      <c r="I418" s="37"/>
    </row>
    <row r="419" spans="1:246" ht="21" customHeight="1">
      <c r="A419" s="187"/>
      <c r="B419" s="33"/>
      <c r="C419" s="34"/>
      <c r="D419" s="34"/>
      <c r="E419" s="34"/>
      <c r="F419" s="35"/>
      <c r="G419" s="36"/>
      <c r="H419" s="36"/>
      <c r="I419" s="37"/>
    </row>
    <row r="420" spans="1:246" ht="21" customHeight="1" thickBot="1">
      <c r="A420" s="187"/>
      <c r="B420" s="33"/>
      <c r="C420" s="34"/>
      <c r="D420" s="34"/>
      <c r="E420" s="34"/>
      <c r="F420" s="35"/>
      <c r="G420" s="36"/>
      <c r="H420" s="36"/>
      <c r="I420" s="37"/>
    </row>
    <row r="421" spans="1:246" ht="45" customHeight="1">
      <c r="A421" s="187"/>
      <c r="B421" s="457" t="s">
        <v>112</v>
      </c>
      <c r="C421" s="272" t="s">
        <v>311</v>
      </c>
      <c r="D421" s="465"/>
      <c r="E421" s="465"/>
      <c r="F421" s="465"/>
      <c r="G421" s="465"/>
      <c r="H421" s="466"/>
      <c r="I421" s="3"/>
    </row>
    <row r="422" spans="1:246" ht="45" customHeight="1">
      <c r="A422" s="187"/>
      <c r="B422" s="458"/>
      <c r="C422" s="273" t="s">
        <v>312</v>
      </c>
      <c r="D422" s="467"/>
      <c r="E422" s="467"/>
      <c r="F422" s="467"/>
      <c r="G422" s="467"/>
      <c r="H422" s="468"/>
      <c r="I422" s="3"/>
    </row>
    <row r="423" spans="1:246" ht="45" customHeight="1">
      <c r="A423" s="187"/>
      <c r="B423" s="458"/>
      <c r="C423" s="273" t="s">
        <v>313</v>
      </c>
      <c r="D423" s="467"/>
      <c r="E423" s="467"/>
      <c r="F423" s="467"/>
      <c r="G423" s="467"/>
      <c r="H423" s="468"/>
      <c r="I423" s="3"/>
    </row>
    <row r="424" spans="1:246" ht="45" customHeight="1" thickBot="1">
      <c r="A424" s="187"/>
      <c r="B424" s="459"/>
      <c r="C424" s="274" t="s">
        <v>314</v>
      </c>
      <c r="D424" s="463"/>
      <c r="E424" s="463"/>
      <c r="F424" s="463"/>
      <c r="G424" s="463"/>
      <c r="H424" s="464"/>
      <c r="I424" s="3"/>
    </row>
    <row r="425" spans="1:246" ht="21" customHeight="1">
      <c r="A425" s="339"/>
      <c r="B425" s="28"/>
      <c r="C425" s="29"/>
      <c r="D425" s="29"/>
      <c r="E425" s="29"/>
      <c r="F425" s="30"/>
      <c r="G425" s="31"/>
      <c r="H425" s="31"/>
      <c r="I425" s="32"/>
    </row>
  </sheetData>
  <mergeCells count="7">
    <mergeCell ref="C1:I1"/>
    <mergeCell ref="D421:H421"/>
    <mergeCell ref="A415:A416"/>
    <mergeCell ref="B421:B424"/>
    <mergeCell ref="D422:H422"/>
    <mergeCell ref="D423:H423"/>
    <mergeCell ref="D424:H424"/>
  </mergeCells>
  <phoneticPr fontId="54" type="noConversion"/>
  <pageMargins left="0.7" right="0.7" top="0.75" bottom="0.75" header="0.3" footer="0.3"/>
  <pageSetup paperSize="9" scale="10" fitToHeight="0" orientation="landscape" r:id="rId1"/>
  <ignoredErrors>
    <ignoredError sqref="G30 G43 G63 G70 G106 G129 G175 G196 G282 G291 G318 G336 G34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0CE7-745F-4D20-8EB2-31B7BF41879C}">
  <dimension ref="A1:IN246"/>
  <sheetViews>
    <sheetView zoomScale="85" zoomScaleNormal="85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 activeCell="G12" sqref="G12"/>
    </sheetView>
  </sheetViews>
  <sheetFormatPr defaultColWidth="16.36328125" defaultRowHeight="14" outlineLevelRow="1"/>
  <cols>
    <col min="1" max="1" width="13.81640625" style="4" customWidth="1"/>
    <col min="2" max="2" width="73.81640625" style="7" customWidth="1"/>
    <col min="3" max="3" width="18.81640625" style="172" bestFit="1" customWidth="1"/>
    <col min="4" max="5" width="18.81640625" style="172" customWidth="1"/>
    <col min="6" max="6" width="22.6328125" style="173" bestFit="1" customWidth="1"/>
    <col min="7" max="7" width="28.08984375" style="174" bestFit="1" customWidth="1"/>
    <col min="8" max="8" width="28.08984375" style="174" customWidth="1"/>
    <col min="9" max="9" width="28.08984375" style="78" bestFit="1" customWidth="1"/>
    <col min="10" max="10" width="25.36328125" style="3" customWidth="1"/>
    <col min="11" max="11" width="16.36328125" style="3" hidden="1" customWidth="1"/>
    <col min="12" max="247" width="16.36328125" style="3"/>
    <col min="248" max="16384" width="16.36328125" style="4"/>
  </cols>
  <sheetData>
    <row r="1" spans="1:248" ht="48" customHeight="1">
      <c r="A1" s="334"/>
      <c r="B1" s="348" t="s">
        <v>580</v>
      </c>
      <c r="C1" s="460" t="s">
        <v>289</v>
      </c>
      <c r="D1" s="461"/>
      <c r="E1" s="461"/>
      <c r="F1" s="461"/>
      <c r="G1" s="461"/>
      <c r="H1" s="461"/>
      <c r="I1" s="462"/>
      <c r="J1" s="18"/>
    </row>
    <row r="2" spans="1:248" s="2" customFormat="1" ht="45" customHeight="1">
      <c r="A2" s="240" t="s">
        <v>290</v>
      </c>
      <c r="B2" s="175" t="s">
        <v>16</v>
      </c>
      <c r="C2" s="317" t="s">
        <v>168</v>
      </c>
      <c r="D2" s="324" t="s">
        <v>318</v>
      </c>
      <c r="E2" s="324" t="s">
        <v>424</v>
      </c>
      <c r="F2" s="325" t="s">
        <v>99</v>
      </c>
      <c r="G2" s="325" t="s">
        <v>98</v>
      </c>
      <c r="H2" s="321" t="s">
        <v>167</v>
      </c>
      <c r="I2" s="322" t="s">
        <v>315</v>
      </c>
      <c r="J2" s="8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</row>
    <row r="3" spans="1:248" ht="32.75" customHeight="1">
      <c r="A3" s="195" t="s">
        <v>156</v>
      </c>
      <c r="B3" s="349" t="s">
        <v>526</v>
      </c>
      <c r="C3" s="340"/>
      <c r="D3" s="341"/>
      <c r="E3" s="341"/>
      <c r="F3" s="248"/>
      <c r="G3" s="350"/>
      <c r="H3" s="350">
        <f>G4+G18+G19+G30+G44+G52+G79+G131+G132+G133+G136+G139+G142+G143+G144+G147+G148+G149+G150</f>
        <v>0</v>
      </c>
      <c r="I3" s="316"/>
      <c r="J3" s="72"/>
    </row>
    <row r="4" spans="1:248" ht="21" customHeight="1" outlineLevel="1">
      <c r="A4" s="194" t="s">
        <v>291</v>
      </c>
      <c r="B4" s="376" t="s">
        <v>126</v>
      </c>
      <c r="C4" s="345" t="s">
        <v>20</v>
      </c>
      <c r="D4" s="347">
        <v>1</v>
      </c>
      <c r="E4" s="377"/>
      <c r="F4" s="378"/>
      <c r="G4" s="379">
        <f>SUM(G5:G17)</f>
        <v>0</v>
      </c>
      <c r="H4" s="379"/>
      <c r="I4" s="380"/>
      <c r="J4" s="72"/>
      <c r="IN4" s="3"/>
    </row>
    <row r="5" spans="1:248" ht="21" customHeight="1" outlineLevel="1">
      <c r="A5" s="346" t="s">
        <v>321</v>
      </c>
      <c r="B5" s="448" t="s">
        <v>1218</v>
      </c>
      <c r="C5" s="197" t="s">
        <v>15</v>
      </c>
      <c r="D5" s="77">
        <v>87</v>
      </c>
      <c r="E5" s="82"/>
      <c r="F5" s="83"/>
      <c r="G5" s="40">
        <f>E5*F5</f>
        <v>0</v>
      </c>
      <c r="H5" s="40"/>
      <c r="I5" s="323"/>
      <c r="J5" s="72"/>
      <c r="IN5" s="3"/>
    </row>
    <row r="6" spans="1:248" ht="21" customHeight="1" outlineLevel="1">
      <c r="A6" s="346" t="s">
        <v>322</v>
      </c>
      <c r="B6" s="448" t="s">
        <v>1207</v>
      </c>
      <c r="C6" s="197" t="s">
        <v>15</v>
      </c>
      <c r="D6" s="77">
        <v>6</v>
      </c>
      <c r="E6" s="82"/>
      <c r="F6" s="83"/>
      <c r="G6" s="40">
        <f t="shared" ref="G6:G17" si="0">E6*F6</f>
        <v>0</v>
      </c>
      <c r="H6" s="40"/>
      <c r="I6" s="323"/>
      <c r="J6" s="72"/>
      <c r="IN6" s="3"/>
    </row>
    <row r="7" spans="1:248" ht="21" customHeight="1" outlineLevel="1">
      <c r="A7" s="346" t="s">
        <v>323</v>
      </c>
      <c r="B7" s="448" t="s">
        <v>1208</v>
      </c>
      <c r="C7" s="197" t="s">
        <v>15</v>
      </c>
      <c r="D7" s="77">
        <v>66</v>
      </c>
      <c r="E7" s="82"/>
      <c r="F7" s="83"/>
      <c r="G7" s="40">
        <f t="shared" si="0"/>
        <v>0</v>
      </c>
      <c r="H7" s="40"/>
      <c r="I7" s="323"/>
      <c r="J7" s="72"/>
      <c r="IN7" s="3"/>
    </row>
    <row r="8" spans="1:248" ht="21" customHeight="1" outlineLevel="1">
      <c r="A8" s="346" t="s">
        <v>324</v>
      </c>
      <c r="B8" s="448" t="s">
        <v>1209</v>
      </c>
      <c r="C8" s="197" t="s">
        <v>15</v>
      </c>
      <c r="D8" s="77">
        <v>6</v>
      </c>
      <c r="E8" s="82"/>
      <c r="F8" s="83"/>
      <c r="G8" s="40">
        <f t="shared" si="0"/>
        <v>0</v>
      </c>
      <c r="H8" s="40"/>
      <c r="I8" s="323"/>
      <c r="J8" s="72"/>
      <c r="IN8" s="3"/>
    </row>
    <row r="9" spans="1:248" ht="21" customHeight="1" outlineLevel="1">
      <c r="A9" s="346" t="s">
        <v>325</v>
      </c>
      <c r="B9" s="448" t="s">
        <v>1210</v>
      </c>
      <c r="C9" s="197" t="s">
        <v>15</v>
      </c>
      <c r="D9" s="77">
        <v>12</v>
      </c>
      <c r="E9" s="82"/>
      <c r="F9" s="83"/>
      <c r="G9" s="40">
        <f t="shared" si="0"/>
        <v>0</v>
      </c>
      <c r="H9" s="40"/>
      <c r="I9" s="323"/>
      <c r="J9" s="72"/>
      <c r="IN9" s="3"/>
    </row>
    <row r="10" spans="1:248" ht="21" customHeight="1" outlineLevel="1">
      <c r="A10" s="346" t="s">
        <v>326</v>
      </c>
      <c r="B10" s="448" t="s">
        <v>1211</v>
      </c>
      <c r="C10" s="197" t="s">
        <v>15</v>
      </c>
      <c r="D10" s="77">
        <v>240</v>
      </c>
      <c r="E10" s="82"/>
      <c r="F10" s="83"/>
      <c r="G10" s="40">
        <f t="shared" si="0"/>
        <v>0</v>
      </c>
      <c r="H10" s="40"/>
      <c r="I10" s="323"/>
      <c r="J10" s="72"/>
      <c r="IN10" s="3"/>
    </row>
    <row r="11" spans="1:248" ht="21" customHeight="1" outlineLevel="1">
      <c r="A11" s="346" t="s">
        <v>327</v>
      </c>
      <c r="B11" s="448" t="s">
        <v>1212</v>
      </c>
      <c r="C11" s="197" t="s">
        <v>15</v>
      </c>
      <c r="D11" s="77">
        <v>135</v>
      </c>
      <c r="E11" s="82"/>
      <c r="F11" s="83"/>
      <c r="G11" s="40">
        <f t="shared" si="0"/>
        <v>0</v>
      </c>
      <c r="H11" s="40"/>
      <c r="I11" s="323"/>
      <c r="J11" s="72"/>
      <c r="IN11" s="3"/>
    </row>
    <row r="12" spans="1:248" ht="21" customHeight="1" outlineLevel="1">
      <c r="A12" s="346" t="s">
        <v>328</v>
      </c>
      <c r="B12" s="448" t="s">
        <v>1213</v>
      </c>
      <c r="C12" s="197" t="s">
        <v>15</v>
      </c>
      <c r="D12" s="77">
        <v>126</v>
      </c>
      <c r="E12" s="82"/>
      <c r="F12" s="83"/>
      <c r="G12" s="40">
        <f t="shared" si="0"/>
        <v>0</v>
      </c>
      <c r="H12" s="40"/>
      <c r="I12" s="323"/>
      <c r="J12" s="72"/>
      <c r="IN12" s="3"/>
    </row>
    <row r="13" spans="1:248" ht="21" customHeight="1" outlineLevel="1">
      <c r="A13" s="346" t="s">
        <v>1219</v>
      </c>
      <c r="B13" s="448" t="s">
        <v>1214</v>
      </c>
      <c r="C13" s="197" t="s">
        <v>15</v>
      </c>
      <c r="D13" s="77">
        <v>175</v>
      </c>
      <c r="E13" s="82"/>
      <c r="F13" s="83"/>
      <c r="G13" s="40">
        <f t="shared" si="0"/>
        <v>0</v>
      </c>
      <c r="H13" s="40"/>
      <c r="I13" s="323"/>
      <c r="J13" s="72"/>
      <c r="IN13" s="3"/>
    </row>
    <row r="14" spans="1:248" ht="21" customHeight="1" outlineLevel="1">
      <c r="A14" s="346" t="s">
        <v>1220</v>
      </c>
      <c r="B14" s="448" t="s">
        <v>1215</v>
      </c>
      <c r="C14" s="197" t="s">
        <v>15</v>
      </c>
      <c r="D14" s="77">
        <v>1399</v>
      </c>
      <c r="E14" s="82"/>
      <c r="F14" s="83"/>
      <c r="G14" s="40">
        <f t="shared" si="0"/>
        <v>0</v>
      </c>
      <c r="H14" s="40"/>
      <c r="I14" s="323"/>
      <c r="J14" s="72"/>
      <c r="IN14" s="3"/>
    </row>
    <row r="15" spans="1:248" ht="21" customHeight="1" outlineLevel="1">
      <c r="A15" s="346" t="s">
        <v>1221</v>
      </c>
      <c r="B15" s="448" t="s">
        <v>1216</v>
      </c>
      <c r="C15" s="197" t="s">
        <v>15</v>
      </c>
      <c r="D15" s="77">
        <v>129</v>
      </c>
      <c r="E15" s="82"/>
      <c r="F15" s="83"/>
      <c r="G15" s="40">
        <f t="shared" si="0"/>
        <v>0</v>
      </c>
      <c r="H15" s="40"/>
      <c r="I15" s="323"/>
      <c r="J15" s="72"/>
      <c r="IN15" s="3"/>
    </row>
    <row r="16" spans="1:248" ht="21" customHeight="1" outlineLevel="1">
      <c r="A16" s="346" t="s">
        <v>1222</v>
      </c>
      <c r="B16" s="448" t="s">
        <v>1212</v>
      </c>
      <c r="C16" s="197" t="s">
        <v>15</v>
      </c>
      <c r="D16" s="77">
        <v>1505</v>
      </c>
      <c r="E16" s="82"/>
      <c r="F16" s="83"/>
      <c r="G16" s="40">
        <f t="shared" si="0"/>
        <v>0</v>
      </c>
      <c r="H16" s="40"/>
      <c r="I16" s="323"/>
      <c r="J16" s="72"/>
      <c r="IN16" s="3"/>
    </row>
    <row r="17" spans="1:248" ht="21" customHeight="1" outlineLevel="1">
      <c r="A17" s="346" t="s">
        <v>1223</v>
      </c>
      <c r="B17" s="448" t="s">
        <v>1217</v>
      </c>
      <c r="C17" s="197" t="s">
        <v>20</v>
      </c>
      <c r="D17" s="77">
        <v>1</v>
      </c>
      <c r="E17" s="82"/>
      <c r="F17" s="83"/>
      <c r="G17" s="40">
        <f t="shared" si="0"/>
        <v>0</v>
      </c>
      <c r="H17" s="40"/>
      <c r="I17" s="323"/>
      <c r="J17" s="72"/>
      <c r="IN17" s="3"/>
    </row>
    <row r="18" spans="1:248" ht="21" customHeight="1" outlineLevel="1">
      <c r="A18" s="194" t="s">
        <v>292</v>
      </c>
      <c r="B18" s="376" t="s">
        <v>1224</v>
      </c>
      <c r="C18" s="345" t="s">
        <v>31</v>
      </c>
      <c r="D18" s="347">
        <v>1071</v>
      </c>
      <c r="E18" s="377"/>
      <c r="F18" s="378"/>
      <c r="G18" s="379">
        <f t="shared" ref="G18:G150" si="1">E18*F18</f>
        <v>0</v>
      </c>
      <c r="H18" s="379"/>
      <c r="I18" s="380"/>
      <c r="J18" s="72"/>
      <c r="IN18" s="3"/>
    </row>
    <row r="19" spans="1:248" ht="21" customHeight="1" outlineLevel="1">
      <c r="A19" s="194" t="s">
        <v>527</v>
      </c>
      <c r="B19" s="376" t="s">
        <v>21</v>
      </c>
      <c r="C19" s="345" t="s">
        <v>31</v>
      </c>
      <c r="D19" s="347">
        <v>5130</v>
      </c>
      <c r="E19" s="377"/>
      <c r="F19" s="378"/>
      <c r="G19" s="379">
        <f>SUM(G20:G29)</f>
        <v>0</v>
      </c>
      <c r="H19" s="379"/>
      <c r="I19" s="380"/>
      <c r="J19" s="72"/>
      <c r="IN19" s="3"/>
    </row>
    <row r="20" spans="1:248" ht="21" customHeight="1" outlineLevel="1">
      <c r="A20" s="346" t="s">
        <v>528</v>
      </c>
      <c r="B20" s="448" t="s">
        <v>127</v>
      </c>
      <c r="C20" s="197" t="s">
        <v>32</v>
      </c>
      <c r="D20" s="77">
        <v>41</v>
      </c>
      <c r="E20" s="82"/>
      <c r="F20" s="83"/>
      <c r="G20" s="40">
        <f t="shared" si="1"/>
        <v>0</v>
      </c>
      <c r="H20" s="40"/>
      <c r="I20" s="323"/>
      <c r="J20" s="72"/>
      <c r="IN20" s="3"/>
    </row>
    <row r="21" spans="1:248" ht="21" customHeight="1" outlineLevel="1">
      <c r="A21" s="346" t="s">
        <v>529</v>
      </c>
      <c r="B21" s="448" t="s">
        <v>128</v>
      </c>
      <c r="C21" s="197" t="s">
        <v>31</v>
      </c>
      <c r="D21" s="77">
        <v>820</v>
      </c>
      <c r="E21" s="82"/>
      <c r="F21" s="83"/>
      <c r="G21" s="40">
        <f t="shared" si="1"/>
        <v>0</v>
      </c>
      <c r="H21" s="40"/>
      <c r="I21" s="323"/>
      <c r="J21" s="72"/>
      <c r="IN21" s="3"/>
    </row>
    <row r="22" spans="1:248" ht="21" customHeight="1" outlineLevel="1">
      <c r="A22" s="346" t="s">
        <v>530</v>
      </c>
      <c r="B22" s="448" t="s">
        <v>22</v>
      </c>
      <c r="C22" s="197" t="s">
        <v>32</v>
      </c>
      <c r="D22" s="77">
        <v>199</v>
      </c>
      <c r="E22" s="82"/>
      <c r="F22" s="83"/>
      <c r="G22" s="40">
        <f t="shared" si="1"/>
        <v>0</v>
      </c>
      <c r="H22" s="40"/>
      <c r="I22" s="323"/>
      <c r="J22" s="72"/>
      <c r="IN22" s="3"/>
    </row>
    <row r="23" spans="1:248" ht="21" customHeight="1" outlineLevel="1">
      <c r="A23" s="346" t="s">
        <v>531</v>
      </c>
      <c r="B23" s="448" t="s">
        <v>53</v>
      </c>
      <c r="C23" s="197" t="s">
        <v>32</v>
      </c>
      <c r="D23" s="77">
        <v>4</v>
      </c>
      <c r="E23" s="82"/>
      <c r="F23" s="83"/>
      <c r="G23" s="40">
        <f t="shared" si="1"/>
        <v>0</v>
      </c>
      <c r="H23" s="40"/>
      <c r="I23" s="323"/>
      <c r="J23" s="72"/>
      <c r="IN23" s="3"/>
    </row>
    <row r="24" spans="1:248" ht="21" customHeight="1" outlineLevel="1">
      <c r="A24" s="346" t="s">
        <v>532</v>
      </c>
      <c r="B24" s="448" t="s">
        <v>52</v>
      </c>
      <c r="C24" s="197" t="s">
        <v>31</v>
      </c>
      <c r="D24" s="77">
        <v>3980</v>
      </c>
      <c r="E24" s="82"/>
      <c r="F24" s="83"/>
      <c r="G24" s="40">
        <f t="shared" si="1"/>
        <v>0</v>
      </c>
      <c r="H24" s="40"/>
      <c r="I24" s="323"/>
      <c r="J24" s="72"/>
      <c r="IN24" s="3"/>
    </row>
    <row r="25" spans="1:248" ht="25.25" customHeight="1" outlineLevel="1">
      <c r="A25" s="346" t="s">
        <v>533</v>
      </c>
      <c r="B25" s="448" t="s">
        <v>54</v>
      </c>
      <c r="C25" s="197" t="s">
        <v>31</v>
      </c>
      <c r="D25" s="77">
        <v>80</v>
      </c>
      <c r="E25" s="82"/>
      <c r="F25" s="83"/>
      <c r="G25" s="40">
        <f t="shared" si="1"/>
        <v>0</v>
      </c>
      <c r="H25" s="40"/>
      <c r="I25" s="323"/>
      <c r="J25" s="72"/>
      <c r="IN25" s="3"/>
    </row>
    <row r="26" spans="1:248" ht="25.25" customHeight="1" outlineLevel="1">
      <c r="A26" s="346" t="s">
        <v>534</v>
      </c>
      <c r="B26" s="448" t="s">
        <v>23</v>
      </c>
      <c r="C26" s="197" t="s">
        <v>32</v>
      </c>
      <c r="D26" s="77">
        <v>5</v>
      </c>
      <c r="E26" s="82"/>
      <c r="F26" s="83"/>
      <c r="G26" s="40">
        <f t="shared" si="1"/>
        <v>0</v>
      </c>
      <c r="H26" s="40"/>
      <c r="I26" s="323"/>
      <c r="J26" s="72"/>
      <c r="IN26" s="3"/>
    </row>
    <row r="27" spans="1:248" ht="25.25" customHeight="1" outlineLevel="1">
      <c r="A27" s="346" t="s">
        <v>535</v>
      </c>
      <c r="B27" s="448" t="s">
        <v>55</v>
      </c>
      <c r="C27" s="197" t="s">
        <v>20</v>
      </c>
      <c r="D27" s="77">
        <v>250</v>
      </c>
      <c r="E27" s="82"/>
      <c r="F27" s="83"/>
      <c r="G27" s="40">
        <f t="shared" si="1"/>
        <v>0</v>
      </c>
      <c r="H27" s="40"/>
      <c r="I27" s="323"/>
      <c r="J27" s="72"/>
      <c r="IN27" s="3"/>
    </row>
    <row r="28" spans="1:248" ht="25.25" customHeight="1" outlineLevel="1">
      <c r="A28" s="346" t="s">
        <v>536</v>
      </c>
      <c r="B28" s="448" t="s">
        <v>24</v>
      </c>
      <c r="C28" s="197" t="s">
        <v>19</v>
      </c>
      <c r="D28" s="77">
        <v>1</v>
      </c>
      <c r="E28" s="82"/>
      <c r="F28" s="83"/>
      <c r="G28" s="40">
        <f t="shared" si="1"/>
        <v>0</v>
      </c>
      <c r="H28" s="40"/>
      <c r="I28" s="69"/>
      <c r="J28" s="72"/>
      <c r="IN28" s="3"/>
    </row>
    <row r="29" spans="1:248" ht="25.25" customHeight="1" outlineLevel="1">
      <c r="A29" s="346" t="s">
        <v>537</v>
      </c>
      <c r="B29" s="448" t="s">
        <v>70</v>
      </c>
      <c r="C29" s="88" t="s">
        <v>31</v>
      </c>
      <c r="D29" s="423">
        <v>150</v>
      </c>
      <c r="E29" s="82"/>
      <c r="F29" s="83"/>
      <c r="G29" s="40">
        <f t="shared" si="1"/>
        <v>0</v>
      </c>
      <c r="H29" s="40"/>
      <c r="I29" s="323"/>
      <c r="J29" s="72"/>
      <c r="IN29" s="3"/>
    </row>
    <row r="30" spans="1:248" ht="25.25" customHeight="1" outlineLevel="1">
      <c r="A30" s="194" t="s">
        <v>538</v>
      </c>
      <c r="B30" s="376" t="s">
        <v>71</v>
      </c>
      <c r="C30" s="345" t="s">
        <v>20</v>
      </c>
      <c r="D30" s="347">
        <v>1</v>
      </c>
      <c r="E30" s="377"/>
      <c r="F30" s="378"/>
      <c r="G30" s="379">
        <f>SUM(F31:F43)</f>
        <v>0</v>
      </c>
      <c r="H30" s="379"/>
      <c r="I30" s="380"/>
      <c r="J30" s="72"/>
      <c r="IN30" s="3"/>
    </row>
    <row r="31" spans="1:248" ht="25.25" customHeight="1" outlineLevel="1">
      <c r="A31" s="346" t="s">
        <v>1238</v>
      </c>
      <c r="B31" s="448" t="s">
        <v>1225</v>
      </c>
      <c r="C31" s="197" t="s">
        <v>31</v>
      </c>
      <c r="D31" s="77">
        <v>123</v>
      </c>
      <c r="E31" s="82"/>
      <c r="F31" s="83"/>
      <c r="G31" s="40">
        <f t="shared" ref="G31:G42" si="2">E31*F31</f>
        <v>0</v>
      </c>
      <c r="H31" s="40"/>
      <c r="I31" s="323"/>
      <c r="J31" s="72"/>
      <c r="IN31" s="3"/>
    </row>
    <row r="32" spans="1:248" ht="25.25" customHeight="1" outlineLevel="1">
      <c r="A32" s="346" t="s">
        <v>1239</v>
      </c>
      <c r="B32" s="448" t="s">
        <v>1226</v>
      </c>
      <c r="C32" s="197" t="s">
        <v>31</v>
      </c>
      <c r="D32" s="77">
        <v>707</v>
      </c>
      <c r="E32" s="82"/>
      <c r="F32" s="83"/>
      <c r="G32" s="40">
        <f t="shared" si="2"/>
        <v>0</v>
      </c>
      <c r="H32" s="40"/>
      <c r="I32" s="323"/>
      <c r="J32" s="72"/>
      <c r="IN32" s="3"/>
    </row>
    <row r="33" spans="1:248" ht="25.25" customHeight="1" outlineLevel="1">
      <c r="A33" s="346" t="s">
        <v>1240</v>
      </c>
      <c r="B33" s="448" t="s">
        <v>1227</v>
      </c>
      <c r="C33" s="197" t="s">
        <v>31</v>
      </c>
      <c r="D33" s="77">
        <v>29</v>
      </c>
      <c r="E33" s="82"/>
      <c r="F33" s="83"/>
      <c r="G33" s="40">
        <f t="shared" si="2"/>
        <v>0</v>
      </c>
      <c r="H33" s="40"/>
      <c r="I33" s="323"/>
      <c r="J33" s="72"/>
      <c r="IN33" s="3"/>
    </row>
    <row r="34" spans="1:248" ht="25.25" customHeight="1" outlineLevel="1">
      <c r="A34" s="346" t="s">
        <v>1241</v>
      </c>
      <c r="B34" s="448" t="s">
        <v>1228</v>
      </c>
      <c r="C34" s="197" t="s">
        <v>31</v>
      </c>
      <c r="D34" s="77">
        <v>45</v>
      </c>
      <c r="E34" s="82"/>
      <c r="F34" s="83"/>
      <c r="G34" s="40">
        <f t="shared" si="2"/>
        <v>0</v>
      </c>
      <c r="H34" s="40"/>
      <c r="I34" s="323"/>
      <c r="J34" s="72"/>
      <c r="IN34" s="3"/>
    </row>
    <row r="35" spans="1:248" ht="25.25" customHeight="1" outlineLevel="1">
      <c r="A35" s="346" t="s">
        <v>1242</v>
      </c>
      <c r="B35" s="448" t="s">
        <v>1229</v>
      </c>
      <c r="C35" s="197" t="s">
        <v>31</v>
      </c>
      <c r="D35" s="77">
        <v>81</v>
      </c>
      <c r="E35" s="82"/>
      <c r="F35" s="83"/>
      <c r="G35" s="40">
        <f t="shared" si="2"/>
        <v>0</v>
      </c>
      <c r="H35" s="40"/>
      <c r="I35" s="323"/>
      <c r="J35" s="72"/>
      <c r="IN35" s="3"/>
    </row>
    <row r="36" spans="1:248" ht="25.25" customHeight="1" outlineLevel="1">
      <c r="A36" s="346" t="s">
        <v>1243</v>
      </c>
      <c r="B36" s="448" t="s">
        <v>1230</v>
      </c>
      <c r="C36" s="197" t="s">
        <v>31</v>
      </c>
      <c r="D36" s="77">
        <v>1501</v>
      </c>
      <c r="E36" s="82"/>
      <c r="F36" s="83"/>
      <c r="G36" s="40">
        <f t="shared" si="2"/>
        <v>0</v>
      </c>
      <c r="H36" s="40"/>
      <c r="I36" s="323"/>
      <c r="J36" s="72"/>
      <c r="IN36" s="3"/>
    </row>
    <row r="37" spans="1:248" ht="25.25" customHeight="1" outlineLevel="1">
      <c r="A37" s="346" t="s">
        <v>1244</v>
      </c>
      <c r="B37" s="448" t="s">
        <v>1231</v>
      </c>
      <c r="C37" s="197" t="s">
        <v>31</v>
      </c>
      <c r="D37" s="77">
        <v>607</v>
      </c>
      <c r="E37" s="82"/>
      <c r="F37" s="83"/>
      <c r="G37" s="40">
        <f t="shared" si="2"/>
        <v>0</v>
      </c>
      <c r="H37" s="40"/>
      <c r="I37" s="323"/>
      <c r="J37" s="72"/>
      <c r="IN37" s="3"/>
    </row>
    <row r="38" spans="1:248" ht="25.25" customHeight="1" outlineLevel="1">
      <c r="A38" s="346" t="s">
        <v>1245</v>
      </c>
      <c r="B38" s="448" t="s">
        <v>1232</v>
      </c>
      <c r="C38" s="197" t="s">
        <v>31</v>
      </c>
      <c r="D38" s="77">
        <v>877</v>
      </c>
      <c r="E38" s="82"/>
      <c r="F38" s="83"/>
      <c r="G38" s="40">
        <f t="shared" si="2"/>
        <v>0</v>
      </c>
      <c r="H38" s="40"/>
      <c r="I38" s="323"/>
      <c r="J38" s="72"/>
      <c r="IN38" s="3"/>
    </row>
    <row r="39" spans="1:248" ht="25.25" customHeight="1" outlineLevel="1">
      <c r="A39" s="346" t="s">
        <v>1246</v>
      </c>
      <c r="B39" s="448" t="s">
        <v>1233</v>
      </c>
      <c r="C39" s="197" t="s">
        <v>31</v>
      </c>
      <c r="D39" s="77">
        <v>1190</v>
      </c>
      <c r="E39" s="82"/>
      <c r="F39" s="83"/>
      <c r="G39" s="40">
        <f t="shared" si="2"/>
        <v>0</v>
      </c>
      <c r="H39" s="40"/>
      <c r="I39" s="323"/>
      <c r="J39" s="72"/>
      <c r="IN39" s="3"/>
    </row>
    <row r="40" spans="1:248" ht="25.25" customHeight="1" outlineLevel="1">
      <c r="A40" s="346" t="s">
        <v>1247</v>
      </c>
      <c r="B40" s="448" t="s">
        <v>1234</v>
      </c>
      <c r="C40" s="197" t="s">
        <v>31</v>
      </c>
      <c r="D40" s="77">
        <v>555</v>
      </c>
      <c r="E40" s="82"/>
      <c r="F40" s="83"/>
      <c r="G40" s="40">
        <f t="shared" si="2"/>
        <v>0</v>
      </c>
      <c r="H40" s="40"/>
      <c r="I40" s="323"/>
      <c r="J40" s="72"/>
      <c r="IN40" s="3"/>
    </row>
    <row r="41" spans="1:248" ht="25.25" customHeight="1" outlineLevel="1">
      <c r="A41" s="346" t="s">
        <v>1248</v>
      </c>
      <c r="B41" s="448" t="s">
        <v>1235</v>
      </c>
      <c r="C41" s="197" t="s">
        <v>31</v>
      </c>
      <c r="D41" s="77">
        <v>369</v>
      </c>
      <c r="E41" s="82"/>
      <c r="F41" s="83"/>
      <c r="G41" s="40">
        <f t="shared" si="2"/>
        <v>0</v>
      </c>
      <c r="H41" s="40"/>
      <c r="I41" s="323"/>
      <c r="J41" s="72"/>
      <c r="IN41" s="3"/>
    </row>
    <row r="42" spans="1:248" ht="25.25" customHeight="1" outlineLevel="1">
      <c r="A42" s="346" t="s">
        <v>1249</v>
      </c>
      <c r="B42" s="448" t="s">
        <v>1236</v>
      </c>
      <c r="C42" s="197" t="s">
        <v>31</v>
      </c>
      <c r="D42" s="77">
        <v>199</v>
      </c>
      <c r="E42" s="82"/>
      <c r="F42" s="83"/>
      <c r="G42" s="40">
        <f t="shared" si="2"/>
        <v>0</v>
      </c>
      <c r="H42" s="40"/>
      <c r="I42" s="323"/>
      <c r="J42" s="72"/>
      <c r="IN42" s="3"/>
    </row>
    <row r="43" spans="1:248" ht="25.25" customHeight="1" outlineLevel="1">
      <c r="A43" s="346" t="s">
        <v>1250</v>
      </c>
      <c r="B43" s="448" t="s">
        <v>1237</v>
      </c>
      <c r="C43" s="197" t="s">
        <v>31</v>
      </c>
      <c r="D43" s="77">
        <v>219</v>
      </c>
      <c r="E43" s="82"/>
      <c r="F43" s="83"/>
      <c r="G43" s="40">
        <f>E43*F43</f>
        <v>0</v>
      </c>
      <c r="H43" s="40"/>
      <c r="I43" s="323"/>
      <c r="J43" s="72"/>
      <c r="IN43" s="3"/>
    </row>
    <row r="44" spans="1:248" ht="25.25" customHeight="1" outlineLevel="1">
      <c r="A44" s="194" t="s">
        <v>539</v>
      </c>
      <c r="B44" s="376" t="s">
        <v>72</v>
      </c>
      <c r="C44" s="345" t="s">
        <v>20</v>
      </c>
      <c r="D44" s="347">
        <v>1</v>
      </c>
      <c r="E44" s="377"/>
      <c r="F44" s="378"/>
      <c r="G44" s="379">
        <f>SUM(F45:F51)</f>
        <v>0</v>
      </c>
      <c r="H44" s="379"/>
      <c r="I44" s="380"/>
      <c r="J44" s="72"/>
      <c r="IN44" s="3"/>
    </row>
    <row r="45" spans="1:248" ht="25.25" customHeight="1" outlineLevel="1">
      <c r="A45" s="346" t="s">
        <v>1253</v>
      </c>
      <c r="B45" s="448" t="s">
        <v>1228</v>
      </c>
      <c r="C45" s="197" t="s">
        <v>31</v>
      </c>
      <c r="D45" s="77">
        <v>14</v>
      </c>
      <c r="E45" s="82"/>
      <c r="F45" s="83"/>
      <c r="G45" s="40">
        <f t="shared" si="1"/>
        <v>0</v>
      </c>
      <c r="H45" s="40"/>
      <c r="I45" s="323"/>
      <c r="J45" s="72"/>
      <c r="IN45" s="3"/>
    </row>
    <row r="46" spans="1:248" ht="25.25" customHeight="1" outlineLevel="1">
      <c r="A46" s="346" t="s">
        <v>1254</v>
      </c>
      <c r="B46" s="448" t="s">
        <v>1251</v>
      </c>
      <c r="C46" s="197" t="s">
        <v>31</v>
      </c>
      <c r="D46" s="77">
        <v>102</v>
      </c>
      <c r="E46" s="82"/>
      <c r="F46" s="83"/>
      <c r="G46" s="40">
        <f t="shared" si="1"/>
        <v>0</v>
      </c>
      <c r="H46" s="40"/>
      <c r="I46" s="323"/>
      <c r="J46" s="72"/>
      <c r="IN46" s="3"/>
    </row>
    <row r="47" spans="1:248" ht="25.25" customHeight="1" outlineLevel="1">
      <c r="A47" s="346" t="s">
        <v>1255</v>
      </c>
      <c r="B47" s="448" t="s">
        <v>1230</v>
      </c>
      <c r="C47" s="197" t="s">
        <v>31</v>
      </c>
      <c r="D47" s="77">
        <v>85</v>
      </c>
      <c r="E47" s="82"/>
      <c r="F47" s="83"/>
      <c r="G47" s="40">
        <f t="shared" si="1"/>
        <v>0</v>
      </c>
      <c r="H47" s="40"/>
      <c r="I47" s="323"/>
      <c r="J47" s="72"/>
      <c r="IN47" s="3"/>
    </row>
    <row r="48" spans="1:248" ht="25.25" customHeight="1" outlineLevel="1">
      <c r="A48" s="346" t="s">
        <v>1256</v>
      </c>
      <c r="B48" s="448" t="s">
        <v>1231</v>
      </c>
      <c r="C48" s="197" t="s">
        <v>31</v>
      </c>
      <c r="D48" s="77">
        <v>78</v>
      </c>
      <c r="E48" s="82"/>
      <c r="F48" s="83"/>
      <c r="G48" s="40">
        <f t="shared" si="1"/>
        <v>0</v>
      </c>
      <c r="H48" s="40"/>
      <c r="I48" s="323"/>
      <c r="J48" s="72"/>
      <c r="IN48" s="3"/>
    </row>
    <row r="49" spans="1:248" ht="25.25" customHeight="1" outlineLevel="1">
      <c r="A49" s="346" t="s">
        <v>1257</v>
      </c>
      <c r="B49" s="448" t="s">
        <v>1252</v>
      </c>
      <c r="C49" s="197" t="s">
        <v>31</v>
      </c>
      <c r="D49" s="77">
        <v>91</v>
      </c>
      <c r="E49" s="82"/>
      <c r="F49" s="83"/>
      <c r="G49" s="40">
        <f t="shared" si="1"/>
        <v>0</v>
      </c>
      <c r="H49" s="40"/>
      <c r="I49" s="323"/>
      <c r="J49" s="72"/>
      <c r="IN49" s="3"/>
    </row>
    <row r="50" spans="1:248" ht="25.25" customHeight="1" outlineLevel="1">
      <c r="A50" s="346" t="s">
        <v>1258</v>
      </c>
      <c r="B50" s="448" t="s">
        <v>1234</v>
      </c>
      <c r="C50" s="197" t="s">
        <v>31</v>
      </c>
      <c r="D50" s="77">
        <v>132</v>
      </c>
      <c r="E50" s="82"/>
      <c r="F50" s="83"/>
      <c r="G50" s="40">
        <f t="shared" si="1"/>
        <v>0</v>
      </c>
      <c r="H50" s="40"/>
      <c r="I50" s="323"/>
      <c r="J50" s="72"/>
      <c r="IN50" s="3"/>
    </row>
    <row r="51" spans="1:248" ht="25.25" customHeight="1" outlineLevel="1">
      <c r="A51" s="346" t="s">
        <v>1259</v>
      </c>
      <c r="B51" s="448" t="s">
        <v>1235</v>
      </c>
      <c r="C51" s="197" t="s">
        <v>31</v>
      </c>
      <c r="D51" s="77">
        <v>52</v>
      </c>
      <c r="E51" s="82"/>
      <c r="F51" s="83"/>
      <c r="G51" s="40">
        <f t="shared" si="1"/>
        <v>0</v>
      </c>
      <c r="H51" s="40"/>
      <c r="I51" s="323"/>
      <c r="J51" s="72"/>
      <c r="IN51" s="3"/>
    </row>
    <row r="52" spans="1:248" ht="25.25" customHeight="1" outlineLevel="1">
      <c r="A52" s="194" t="s">
        <v>540</v>
      </c>
      <c r="B52" s="376" t="s">
        <v>129</v>
      </c>
      <c r="C52" s="345" t="s">
        <v>20</v>
      </c>
      <c r="D52" s="347">
        <v>1</v>
      </c>
      <c r="E52" s="377"/>
      <c r="F52" s="378"/>
      <c r="G52" s="379">
        <f>SUM(G53:G78)</f>
        <v>0</v>
      </c>
      <c r="H52" s="387"/>
      <c r="I52" s="380"/>
      <c r="J52" s="72"/>
      <c r="IN52" s="3"/>
    </row>
    <row r="53" spans="1:248" ht="25.25" customHeight="1" outlineLevel="1">
      <c r="A53" s="346" t="s">
        <v>1286</v>
      </c>
      <c r="B53" s="448" t="s">
        <v>1260</v>
      </c>
      <c r="C53" s="197" t="s">
        <v>20</v>
      </c>
      <c r="D53" s="77">
        <v>1</v>
      </c>
      <c r="E53" s="82"/>
      <c r="F53" s="83"/>
      <c r="G53" s="40">
        <f t="shared" si="1"/>
        <v>0</v>
      </c>
      <c r="H53" s="40"/>
      <c r="I53" s="323"/>
      <c r="J53" s="72"/>
      <c r="IN53" s="3"/>
    </row>
    <row r="54" spans="1:248" ht="25.25" customHeight="1" outlineLevel="1">
      <c r="A54" s="346" t="s">
        <v>1287</v>
      </c>
      <c r="B54" s="448" t="s">
        <v>1261</v>
      </c>
      <c r="C54" s="197" t="s">
        <v>20</v>
      </c>
      <c r="D54" s="77">
        <v>1</v>
      </c>
      <c r="E54" s="82"/>
      <c r="F54" s="83"/>
      <c r="G54" s="40">
        <f t="shared" si="1"/>
        <v>0</v>
      </c>
      <c r="H54" s="40"/>
      <c r="I54" s="323"/>
      <c r="J54" s="72"/>
      <c r="IN54" s="3"/>
    </row>
    <row r="55" spans="1:248" ht="25.25" customHeight="1" outlineLevel="1">
      <c r="A55" s="346" t="s">
        <v>1288</v>
      </c>
      <c r="B55" s="448" t="s">
        <v>1262</v>
      </c>
      <c r="C55" s="197" t="s">
        <v>20</v>
      </c>
      <c r="D55" s="77">
        <v>1</v>
      </c>
      <c r="E55" s="82"/>
      <c r="F55" s="83"/>
      <c r="G55" s="40">
        <f t="shared" si="1"/>
        <v>0</v>
      </c>
      <c r="H55" s="40"/>
      <c r="I55" s="323"/>
      <c r="J55" s="72"/>
      <c r="IN55" s="3"/>
    </row>
    <row r="56" spans="1:248" ht="25.25" customHeight="1" outlineLevel="1">
      <c r="A56" s="346" t="s">
        <v>1289</v>
      </c>
      <c r="B56" s="448" t="s">
        <v>1263</v>
      </c>
      <c r="C56" s="197" t="s">
        <v>20</v>
      </c>
      <c r="D56" s="77">
        <v>1</v>
      </c>
      <c r="E56" s="82"/>
      <c r="F56" s="83"/>
      <c r="G56" s="40">
        <f t="shared" si="1"/>
        <v>0</v>
      </c>
      <c r="H56" s="40"/>
      <c r="I56" s="323"/>
      <c r="J56" s="72"/>
      <c r="IN56" s="3"/>
    </row>
    <row r="57" spans="1:248" ht="25.25" customHeight="1" outlineLevel="1">
      <c r="A57" s="346" t="s">
        <v>1290</v>
      </c>
      <c r="B57" s="448" t="s">
        <v>1264</v>
      </c>
      <c r="C57" s="197" t="s">
        <v>20</v>
      </c>
      <c r="D57" s="77">
        <v>1</v>
      </c>
      <c r="E57" s="82"/>
      <c r="F57" s="83"/>
      <c r="G57" s="40">
        <f t="shared" si="1"/>
        <v>0</v>
      </c>
      <c r="H57" s="40"/>
      <c r="I57" s="323"/>
      <c r="J57" s="72"/>
      <c r="IN57" s="3"/>
    </row>
    <row r="58" spans="1:248" ht="25.25" customHeight="1" outlineLevel="1">
      <c r="A58" s="346" t="s">
        <v>1291</v>
      </c>
      <c r="B58" s="448" t="s">
        <v>1265</v>
      </c>
      <c r="C58" s="197" t="s">
        <v>20</v>
      </c>
      <c r="D58" s="77">
        <v>1</v>
      </c>
      <c r="E58" s="82"/>
      <c r="F58" s="83"/>
      <c r="G58" s="40">
        <f t="shared" si="1"/>
        <v>0</v>
      </c>
      <c r="H58" s="40"/>
      <c r="I58" s="323"/>
      <c r="J58" s="72"/>
      <c r="IN58" s="3"/>
    </row>
    <row r="59" spans="1:248" ht="25.25" customHeight="1" outlineLevel="1">
      <c r="A59" s="346" t="s">
        <v>1292</v>
      </c>
      <c r="B59" s="448" t="s">
        <v>1266</v>
      </c>
      <c r="C59" s="197" t="s">
        <v>20</v>
      </c>
      <c r="D59" s="77">
        <v>1</v>
      </c>
      <c r="E59" s="82"/>
      <c r="F59" s="83"/>
      <c r="G59" s="40">
        <f t="shared" si="1"/>
        <v>0</v>
      </c>
      <c r="H59" s="40"/>
      <c r="I59" s="323"/>
      <c r="J59" s="72"/>
      <c r="IN59" s="3"/>
    </row>
    <row r="60" spans="1:248" ht="25.25" customHeight="1" outlineLevel="1">
      <c r="A60" s="346" t="s">
        <v>1293</v>
      </c>
      <c r="B60" s="448" t="s">
        <v>1267</v>
      </c>
      <c r="C60" s="197" t="s">
        <v>20</v>
      </c>
      <c r="D60" s="77">
        <v>1</v>
      </c>
      <c r="E60" s="82"/>
      <c r="F60" s="83"/>
      <c r="G60" s="40">
        <f t="shared" si="1"/>
        <v>0</v>
      </c>
      <c r="H60" s="40"/>
      <c r="I60" s="323"/>
      <c r="J60" s="72"/>
      <c r="IN60" s="3"/>
    </row>
    <row r="61" spans="1:248" ht="25.25" customHeight="1" outlineLevel="1">
      <c r="A61" s="346" t="s">
        <v>1294</v>
      </c>
      <c r="B61" s="448" t="s">
        <v>1268</v>
      </c>
      <c r="C61" s="197" t="s">
        <v>20</v>
      </c>
      <c r="D61" s="77">
        <v>1</v>
      </c>
      <c r="E61" s="82"/>
      <c r="F61" s="83"/>
      <c r="G61" s="40">
        <f t="shared" si="1"/>
        <v>0</v>
      </c>
      <c r="H61" s="40"/>
      <c r="I61" s="323"/>
      <c r="J61" s="72"/>
      <c r="IN61" s="3"/>
    </row>
    <row r="62" spans="1:248" ht="25.25" customHeight="1" outlineLevel="1">
      <c r="A62" s="346" t="s">
        <v>1295</v>
      </c>
      <c r="B62" s="448" t="s">
        <v>1269</v>
      </c>
      <c r="C62" s="197" t="s">
        <v>20</v>
      </c>
      <c r="D62" s="77">
        <v>1</v>
      </c>
      <c r="E62" s="82"/>
      <c r="F62" s="83"/>
      <c r="G62" s="40">
        <f t="shared" si="1"/>
        <v>0</v>
      </c>
      <c r="H62" s="40"/>
      <c r="I62" s="323"/>
      <c r="J62" s="72"/>
      <c r="IN62" s="3"/>
    </row>
    <row r="63" spans="1:248" ht="25.25" customHeight="1" outlineLevel="1">
      <c r="A63" s="346" t="s">
        <v>1296</v>
      </c>
      <c r="B63" s="448" t="s">
        <v>1270</v>
      </c>
      <c r="C63" s="197" t="s">
        <v>20</v>
      </c>
      <c r="D63" s="77">
        <v>1</v>
      </c>
      <c r="E63" s="82"/>
      <c r="F63" s="83"/>
      <c r="G63" s="40">
        <f t="shared" si="1"/>
        <v>0</v>
      </c>
      <c r="H63" s="40"/>
      <c r="I63" s="323"/>
      <c r="J63" s="72"/>
      <c r="IN63" s="3"/>
    </row>
    <row r="64" spans="1:248" ht="25.25" customHeight="1" outlineLevel="1">
      <c r="A64" s="346" t="s">
        <v>1297</v>
      </c>
      <c r="B64" s="448" t="s">
        <v>1271</v>
      </c>
      <c r="C64" s="197" t="s">
        <v>20</v>
      </c>
      <c r="D64" s="77">
        <v>1</v>
      </c>
      <c r="E64" s="82"/>
      <c r="F64" s="83"/>
      <c r="G64" s="40">
        <f t="shared" si="1"/>
        <v>0</v>
      </c>
      <c r="H64" s="40"/>
      <c r="I64" s="323"/>
      <c r="J64" s="72"/>
      <c r="IN64" s="3"/>
    </row>
    <row r="65" spans="1:248" ht="25.25" customHeight="1" outlineLevel="1">
      <c r="A65" s="346" t="s">
        <v>1298</v>
      </c>
      <c r="B65" s="448" t="s">
        <v>1272</v>
      </c>
      <c r="C65" s="197" t="s">
        <v>20</v>
      </c>
      <c r="D65" s="77">
        <v>1</v>
      </c>
      <c r="E65" s="82"/>
      <c r="F65" s="83"/>
      <c r="G65" s="40">
        <f t="shared" si="1"/>
        <v>0</v>
      </c>
      <c r="H65" s="40"/>
      <c r="I65" s="323"/>
      <c r="J65" s="72"/>
      <c r="IN65" s="3"/>
    </row>
    <row r="66" spans="1:248" ht="25.25" customHeight="1" outlineLevel="1">
      <c r="A66" s="346" t="s">
        <v>1299</v>
      </c>
      <c r="B66" s="448" t="s">
        <v>1273</v>
      </c>
      <c r="C66" s="197" t="s">
        <v>20</v>
      </c>
      <c r="D66" s="77">
        <v>1</v>
      </c>
      <c r="E66" s="82"/>
      <c r="F66" s="83"/>
      <c r="G66" s="40">
        <f t="shared" si="1"/>
        <v>0</v>
      </c>
      <c r="H66" s="40"/>
      <c r="I66" s="323"/>
      <c r="J66" s="72"/>
      <c r="IN66" s="3"/>
    </row>
    <row r="67" spans="1:248" ht="25.25" customHeight="1" outlineLevel="1">
      <c r="A67" s="346" t="s">
        <v>1300</v>
      </c>
      <c r="B67" s="448" t="s">
        <v>1274</v>
      </c>
      <c r="C67" s="197" t="s">
        <v>20</v>
      </c>
      <c r="D67" s="77">
        <v>1</v>
      </c>
      <c r="E67" s="82"/>
      <c r="F67" s="83"/>
      <c r="G67" s="40">
        <f t="shared" si="1"/>
        <v>0</v>
      </c>
      <c r="H67" s="40"/>
      <c r="I67" s="323"/>
      <c r="J67" s="72"/>
      <c r="IN67" s="3"/>
    </row>
    <row r="68" spans="1:248" ht="25.25" customHeight="1" outlineLevel="1">
      <c r="A68" s="346" t="s">
        <v>1301</v>
      </c>
      <c r="B68" s="448" t="s">
        <v>1275</v>
      </c>
      <c r="C68" s="197" t="s">
        <v>20</v>
      </c>
      <c r="D68" s="77">
        <v>1</v>
      </c>
      <c r="E68" s="82"/>
      <c r="F68" s="83"/>
      <c r="G68" s="40">
        <f t="shared" si="1"/>
        <v>0</v>
      </c>
      <c r="H68" s="40"/>
      <c r="I68" s="323"/>
      <c r="J68" s="72"/>
      <c r="IN68" s="3"/>
    </row>
    <row r="69" spans="1:248" ht="25.25" customHeight="1" outlineLevel="1">
      <c r="A69" s="346" t="s">
        <v>1302</v>
      </c>
      <c r="B69" s="448" t="s">
        <v>1276</v>
      </c>
      <c r="C69" s="197" t="s">
        <v>20</v>
      </c>
      <c r="D69" s="77">
        <v>1</v>
      </c>
      <c r="E69" s="82"/>
      <c r="F69" s="83"/>
      <c r="G69" s="40">
        <f t="shared" si="1"/>
        <v>0</v>
      </c>
      <c r="H69" s="40"/>
      <c r="I69" s="323"/>
      <c r="J69" s="72"/>
      <c r="IN69" s="3"/>
    </row>
    <row r="70" spans="1:248" ht="25.25" customHeight="1" outlineLevel="1">
      <c r="A70" s="346" t="s">
        <v>1303</v>
      </c>
      <c r="B70" s="448" t="s">
        <v>1277</v>
      </c>
      <c r="C70" s="197" t="s">
        <v>20</v>
      </c>
      <c r="D70" s="77">
        <v>1</v>
      </c>
      <c r="E70" s="82"/>
      <c r="F70" s="83"/>
      <c r="G70" s="40">
        <f t="shared" si="1"/>
        <v>0</v>
      </c>
      <c r="H70" s="40"/>
      <c r="I70" s="323"/>
      <c r="J70" s="72"/>
      <c r="IN70" s="3"/>
    </row>
    <row r="71" spans="1:248" ht="25.25" customHeight="1" outlineLevel="1">
      <c r="A71" s="346" t="s">
        <v>1304</v>
      </c>
      <c r="B71" s="448" t="s">
        <v>1278</v>
      </c>
      <c r="C71" s="197" t="s">
        <v>20</v>
      </c>
      <c r="D71" s="77">
        <v>1</v>
      </c>
      <c r="E71" s="82"/>
      <c r="F71" s="83"/>
      <c r="G71" s="40">
        <f t="shared" si="1"/>
        <v>0</v>
      </c>
      <c r="H71" s="40"/>
      <c r="I71" s="323"/>
      <c r="J71" s="72"/>
      <c r="IN71" s="3"/>
    </row>
    <row r="72" spans="1:248" ht="25.25" customHeight="1" outlineLevel="1">
      <c r="A72" s="346" t="s">
        <v>1305</v>
      </c>
      <c r="B72" s="448" t="s">
        <v>1279</v>
      </c>
      <c r="C72" s="197" t="s">
        <v>20</v>
      </c>
      <c r="D72" s="77">
        <v>1</v>
      </c>
      <c r="E72" s="82"/>
      <c r="F72" s="83"/>
      <c r="G72" s="40">
        <f t="shared" si="1"/>
        <v>0</v>
      </c>
      <c r="H72" s="40"/>
      <c r="I72" s="323"/>
      <c r="J72" s="72"/>
      <c r="IN72" s="3"/>
    </row>
    <row r="73" spans="1:248" ht="25.25" customHeight="1" outlineLevel="1">
      <c r="A73" s="346" t="s">
        <v>1306</v>
      </c>
      <c r="B73" s="448" t="s">
        <v>1280</v>
      </c>
      <c r="C73" s="197" t="s">
        <v>20</v>
      </c>
      <c r="D73" s="77">
        <v>1</v>
      </c>
      <c r="E73" s="82"/>
      <c r="F73" s="83"/>
      <c r="G73" s="40">
        <f t="shared" si="1"/>
        <v>0</v>
      </c>
      <c r="H73" s="40"/>
      <c r="I73" s="323"/>
      <c r="J73" s="72"/>
      <c r="IN73" s="3"/>
    </row>
    <row r="74" spans="1:248" ht="25.25" customHeight="1" outlineLevel="1">
      <c r="A74" s="346" t="s">
        <v>1307</v>
      </c>
      <c r="B74" s="448" t="s">
        <v>1281</v>
      </c>
      <c r="C74" s="197" t="s">
        <v>20</v>
      </c>
      <c r="D74" s="77">
        <v>1</v>
      </c>
      <c r="E74" s="82"/>
      <c r="F74" s="83"/>
      <c r="G74" s="40">
        <f t="shared" si="1"/>
        <v>0</v>
      </c>
      <c r="H74" s="40"/>
      <c r="I74" s="323"/>
      <c r="J74" s="72"/>
      <c r="IN74" s="3"/>
    </row>
    <row r="75" spans="1:248" ht="25.25" customHeight="1" outlineLevel="1">
      <c r="A75" s="346" t="s">
        <v>1308</v>
      </c>
      <c r="B75" s="448" t="s">
        <v>1282</v>
      </c>
      <c r="C75" s="197" t="s">
        <v>20</v>
      </c>
      <c r="D75" s="77">
        <v>1</v>
      </c>
      <c r="E75" s="82"/>
      <c r="F75" s="83"/>
      <c r="G75" s="40">
        <f t="shared" si="1"/>
        <v>0</v>
      </c>
      <c r="H75" s="40"/>
      <c r="I75" s="323"/>
      <c r="J75" s="72"/>
      <c r="IN75" s="3"/>
    </row>
    <row r="76" spans="1:248" ht="25.25" customHeight="1" outlineLevel="1">
      <c r="A76" s="346" t="s">
        <v>1309</v>
      </c>
      <c r="B76" s="448" t="s">
        <v>1283</v>
      </c>
      <c r="C76" s="197" t="s">
        <v>20</v>
      </c>
      <c r="D76" s="77">
        <v>1</v>
      </c>
      <c r="E76" s="82"/>
      <c r="F76" s="83"/>
      <c r="G76" s="40">
        <f t="shared" si="1"/>
        <v>0</v>
      </c>
      <c r="H76" s="40"/>
      <c r="I76" s="323"/>
      <c r="J76" s="72"/>
      <c r="IN76" s="3"/>
    </row>
    <row r="77" spans="1:248" ht="25.25" customHeight="1" outlineLevel="1">
      <c r="A77" s="346" t="s">
        <v>1310</v>
      </c>
      <c r="B77" s="448" t="s">
        <v>1284</v>
      </c>
      <c r="C77" s="197" t="s">
        <v>20</v>
      </c>
      <c r="D77" s="77">
        <v>1</v>
      </c>
      <c r="E77" s="82"/>
      <c r="F77" s="83"/>
      <c r="G77" s="40">
        <f t="shared" si="1"/>
        <v>0</v>
      </c>
      <c r="H77" s="40"/>
      <c r="I77" s="323"/>
      <c r="J77" s="72"/>
      <c r="IN77" s="3"/>
    </row>
    <row r="78" spans="1:248" ht="25.25" customHeight="1" outlineLevel="1">
      <c r="A78" s="346" t="s">
        <v>1311</v>
      </c>
      <c r="B78" s="448" t="s">
        <v>1285</v>
      </c>
      <c r="C78" s="197" t="s">
        <v>20</v>
      </c>
      <c r="D78" s="77">
        <v>1</v>
      </c>
      <c r="E78" s="82"/>
      <c r="F78" s="83"/>
      <c r="G78" s="40">
        <f t="shared" si="1"/>
        <v>0</v>
      </c>
      <c r="H78" s="40"/>
      <c r="I78" s="323"/>
      <c r="J78" s="72"/>
      <c r="IN78" s="3"/>
    </row>
    <row r="79" spans="1:248" ht="25.25" customHeight="1" outlineLevel="1">
      <c r="A79" s="194" t="s">
        <v>541</v>
      </c>
      <c r="B79" s="376" t="s">
        <v>130</v>
      </c>
      <c r="C79" s="345" t="s">
        <v>20</v>
      </c>
      <c r="D79" s="347">
        <v>1</v>
      </c>
      <c r="E79" s="377"/>
      <c r="F79" s="378"/>
      <c r="G79" s="379">
        <f>SUM(G80:G130)</f>
        <v>0</v>
      </c>
      <c r="H79" s="387"/>
      <c r="I79" s="380"/>
      <c r="J79" s="72"/>
      <c r="IN79" s="3"/>
    </row>
    <row r="80" spans="1:248" ht="25.25" customHeight="1" outlineLevel="1">
      <c r="A80" s="346" t="s">
        <v>1339</v>
      </c>
      <c r="B80" s="448" t="s">
        <v>1312</v>
      </c>
      <c r="C80" s="197" t="s">
        <v>31</v>
      </c>
      <c r="D80" s="77">
        <v>250</v>
      </c>
      <c r="E80" s="82"/>
      <c r="F80" s="83"/>
      <c r="G80" s="40">
        <f>E80*F80</f>
        <v>0</v>
      </c>
      <c r="H80" s="40"/>
      <c r="I80" s="323"/>
      <c r="J80" s="72"/>
      <c r="IN80" s="3"/>
    </row>
    <row r="81" spans="1:248" ht="25.25" customHeight="1" outlineLevel="1">
      <c r="A81" s="346" t="s">
        <v>1341</v>
      </c>
      <c r="B81" s="448" t="s">
        <v>1313</v>
      </c>
      <c r="C81" s="197" t="s">
        <v>31</v>
      </c>
      <c r="D81" s="77">
        <v>260</v>
      </c>
      <c r="E81" s="82"/>
      <c r="F81" s="83"/>
      <c r="G81" s="40">
        <f t="shared" ref="G81:G130" si="3">E81*F81</f>
        <v>0</v>
      </c>
      <c r="H81" s="40"/>
      <c r="I81" s="323"/>
      <c r="J81" s="72"/>
      <c r="IN81" s="3"/>
    </row>
    <row r="82" spans="1:248" ht="25.25" customHeight="1" outlineLevel="1">
      <c r="A82" s="346" t="s">
        <v>1343</v>
      </c>
      <c r="B82" s="448" t="s">
        <v>1312</v>
      </c>
      <c r="C82" s="197" t="s">
        <v>31</v>
      </c>
      <c r="D82" s="77">
        <v>80</v>
      </c>
      <c r="E82" s="82"/>
      <c r="F82" s="83"/>
      <c r="G82" s="40">
        <f t="shared" si="3"/>
        <v>0</v>
      </c>
      <c r="H82" s="40"/>
      <c r="I82" s="323"/>
      <c r="J82" s="72"/>
      <c r="IN82" s="3"/>
    </row>
    <row r="83" spans="1:248" ht="25.25" customHeight="1" outlineLevel="1">
      <c r="A83" s="346" t="s">
        <v>1342</v>
      </c>
      <c r="B83" s="448" t="s">
        <v>1312</v>
      </c>
      <c r="C83" s="197" t="s">
        <v>31</v>
      </c>
      <c r="D83" s="77">
        <v>35</v>
      </c>
      <c r="E83" s="82"/>
      <c r="F83" s="83"/>
      <c r="G83" s="40">
        <f t="shared" si="3"/>
        <v>0</v>
      </c>
      <c r="H83" s="40"/>
      <c r="I83" s="323"/>
      <c r="J83" s="72"/>
      <c r="IN83" s="3"/>
    </row>
    <row r="84" spans="1:248" ht="25.25" customHeight="1" outlineLevel="1">
      <c r="A84" s="346" t="s">
        <v>1344</v>
      </c>
      <c r="B84" s="448" t="s">
        <v>1314</v>
      </c>
      <c r="C84" s="197" t="s">
        <v>31</v>
      </c>
      <c r="D84" s="77">
        <v>98</v>
      </c>
      <c r="E84" s="82"/>
      <c r="F84" s="83"/>
      <c r="G84" s="40">
        <f t="shared" si="3"/>
        <v>0</v>
      </c>
      <c r="H84" s="40"/>
      <c r="I84" s="323"/>
      <c r="J84" s="72"/>
      <c r="IN84" s="3"/>
    </row>
    <row r="85" spans="1:248" ht="25.25" customHeight="1" outlineLevel="1">
      <c r="A85" s="346" t="s">
        <v>1345</v>
      </c>
      <c r="B85" s="448" t="s">
        <v>1315</v>
      </c>
      <c r="C85" s="197" t="s">
        <v>31</v>
      </c>
      <c r="D85" s="77">
        <v>98</v>
      </c>
      <c r="E85" s="82"/>
      <c r="F85" s="83"/>
      <c r="G85" s="40">
        <f t="shared" si="3"/>
        <v>0</v>
      </c>
      <c r="H85" s="40"/>
      <c r="I85" s="323"/>
      <c r="J85" s="72"/>
      <c r="IN85" s="3"/>
    </row>
    <row r="86" spans="1:248" ht="25.25" customHeight="1" outlineLevel="1">
      <c r="A86" s="346" t="s">
        <v>1340</v>
      </c>
      <c r="B86" s="448" t="s">
        <v>1316</v>
      </c>
      <c r="C86" s="197" t="s">
        <v>31</v>
      </c>
      <c r="D86" s="77">
        <v>95</v>
      </c>
      <c r="E86" s="82"/>
      <c r="F86" s="83"/>
      <c r="G86" s="40">
        <f t="shared" si="3"/>
        <v>0</v>
      </c>
      <c r="H86" s="40"/>
      <c r="I86" s="323"/>
      <c r="J86" s="72"/>
      <c r="IN86" s="3"/>
    </row>
    <row r="87" spans="1:248" ht="25.25" customHeight="1" outlineLevel="1">
      <c r="A87" s="346" t="s">
        <v>1346</v>
      </c>
      <c r="B87" s="448" t="s">
        <v>1317</v>
      </c>
      <c r="C87" s="197" t="s">
        <v>31</v>
      </c>
      <c r="D87" s="77">
        <v>95</v>
      </c>
      <c r="E87" s="82"/>
      <c r="F87" s="83"/>
      <c r="G87" s="40">
        <f t="shared" si="3"/>
        <v>0</v>
      </c>
      <c r="H87" s="40"/>
      <c r="I87" s="323"/>
      <c r="J87" s="72"/>
      <c r="IN87" s="3"/>
    </row>
    <row r="88" spans="1:248" ht="25.25" customHeight="1" outlineLevel="1">
      <c r="A88" s="346" t="s">
        <v>1347</v>
      </c>
      <c r="B88" s="448" t="s">
        <v>1318</v>
      </c>
      <c r="C88" s="197" t="s">
        <v>31</v>
      </c>
      <c r="D88" s="77">
        <v>20</v>
      </c>
      <c r="E88" s="82"/>
      <c r="F88" s="83"/>
      <c r="G88" s="40">
        <f t="shared" si="3"/>
        <v>0</v>
      </c>
      <c r="H88" s="40"/>
      <c r="I88" s="323"/>
      <c r="J88" s="72"/>
      <c r="IN88" s="3"/>
    </row>
    <row r="89" spans="1:248" ht="25.25" customHeight="1" outlineLevel="1">
      <c r="A89" s="346" t="s">
        <v>1348</v>
      </c>
      <c r="B89" s="448" t="s">
        <v>1318</v>
      </c>
      <c r="C89" s="197" t="s">
        <v>31</v>
      </c>
      <c r="D89" s="77">
        <v>20</v>
      </c>
      <c r="E89" s="82"/>
      <c r="F89" s="83"/>
      <c r="G89" s="40">
        <f t="shared" si="3"/>
        <v>0</v>
      </c>
      <c r="H89" s="40"/>
      <c r="I89" s="323"/>
      <c r="J89" s="72"/>
      <c r="IN89" s="3"/>
    </row>
    <row r="90" spans="1:248" ht="25.25" customHeight="1" outlineLevel="1">
      <c r="A90" s="346" t="s">
        <v>1349</v>
      </c>
      <c r="B90" s="448" t="s">
        <v>1319</v>
      </c>
      <c r="C90" s="197" t="s">
        <v>31</v>
      </c>
      <c r="D90" s="77">
        <v>149</v>
      </c>
      <c r="E90" s="82"/>
      <c r="F90" s="83"/>
      <c r="G90" s="40">
        <f t="shared" si="3"/>
        <v>0</v>
      </c>
      <c r="H90" s="40"/>
      <c r="I90" s="323"/>
      <c r="J90" s="72"/>
      <c r="IN90" s="3"/>
    </row>
    <row r="91" spans="1:248" ht="25.25" customHeight="1" outlineLevel="1">
      <c r="A91" s="346" t="s">
        <v>1350</v>
      </c>
      <c r="B91" s="448" t="s">
        <v>1320</v>
      </c>
      <c r="C91" s="197" t="s">
        <v>31</v>
      </c>
      <c r="D91" s="77">
        <v>163</v>
      </c>
      <c r="E91" s="82"/>
      <c r="F91" s="83"/>
      <c r="G91" s="40">
        <f t="shared" si="3"/>
        <v>0</v>
      </c>
      <c r="H91" s="40"/>
      <c r="I91" s="323"/>
      <c r="J91" s="72"/>
      <c r="IN91" s="3"/>
    </row>
    <row r="92" spans="1:248" ht="25.25" customHeight="1" outlineLevel="1">
      <c r="A92" s="346" t="s">
        <v>1351</v>
      </c>
      <c r="B92" s="448" t="s">
        <v>1321</v>
      </c>
      <c r="C92" s="197" t="s">
        <v>31</v>
      </c>
      <c r="D92" s="77">
        <v>163</v>
      </c>
      <c r="E92" s="82"/>
      <c r="F92" s="83"/>
      <c r="G92" s="40">
        <f t="shared" si="3"/>
        <v>0</v>
      </c>
      <c r="H92" s="40"/>
      <c r="I92" s="323"/>
      <c r="J92" s="72"/>
      <c r="IN92" s="3"/>
    </row>
    <row r="93" spans="1:248" ht="25.25" customHeight="1" outlineLevel="1">
      <c r="A93" s="346" t="s">
        <v>1352</v>
      </c>
      <c r="B93" s="448" t="s">
        <v>1320</v>
      </c>
      <c r="C93" s="197" t="s">
        <v>31</v>
      </c>
      <c r="D93" s="77">
        <v>170</v>
      </c>
      <c r="E93" s="82"/>
      <c r="F93" s="83"/>
      <c r="G93" s="40">
        <f t="shared" si="3"/>
        <v>0</v>
      </c>
      <c r="H93" s="40"/>
      <c r="I93" s="323"/>
      <c r="J93" s="72"/>
      <c r="IN93" s="3"/>
    </row>
    <row r="94" spans="1:248" ht="25.25" customHeight="1" outlineLevel="1">
      <c r="A94" s="346" t="s">
        <v>1353</v>
      </c>
      <c r="B94" s="448" t="s">
        <v>1321</v>
      </c>
      <c r="C94" s="197" t="s">
        <v>31</v>
      </c>
      <c r="D94" s="77">
        <v>170</v>
      </c>
      <c r="E94" s="82"/>
      <c r="F94" s="83"/>
      <c r="G94" s="40">
        <f t="shared" si="3"/>
        <v>0</v>
      </c>
      <c r="H94" s="40"/>
      <c r="I94" s="323"/>
      <c r="J94" s="72"/>
      <c r="IN94" s="3"/>
    </row>
    <row r="95" spans="1:248" ht="25.25" customHeight="1" outlineLevel="1">
      <c r="A95" s="346" t="s">
        <v>1354</v>
      </c>
      <c r="B95" s="448" t="s">
        <v>1320</v>
      </c>
      <c r="C95" s="197" t="s">
        <v>31</v>
      </c>
      <c r="D95" s="77">
        <v>178</v>
      </c>
      <c r="E95" s="82"/>
      <c r="F95" s="83"/>
      <c r="G95" s="40">
        <f t="shared" si="3"/>
        <v>0</v>
      </c>
      <c r="H95" s="40"/>
      <c r="I95" s="323"/>
      <c r="J95" s="72"/>
      <c r="IN95" s="3"/>
    </row>
    <row r="96" spans="1:248" ht="25.25" customHeight="1" outlineLevel="1">
      <c r="A96" s="346" t="s">
        <v>1355</v>
      </c>
      <c r="B96" s="448" t="s">
        <v>1321</v>
      </c>
      <c r="C96" s="197" t="s">
        <v>31</v>
      </c>
      <c r="D96" s="77">
        <v>178</v>
      </c>
      <c r="E96" s="82"/>
      <c r="F96" s="83"/>
      <c r="G96" s="40">
        <f t="shared" si="3"/>
        <v>0</v>
      </c>
      <c r="H96" s="40"/>
      <c r="I96" s="323"/>
      <c r="J96" s="72"/>
      <c r="IN96" s="3"/>
    </row>
    <row r="97" spans="1:248" ht="25.25" customHeight="1" outlineLevel="1">
      <c r="A97" s="346" t="s">
        <v>1356</v>
      </c>
      <c r="B97" s="448" t="s">
        <v>1322</v>
      </c>
      <c r="C97" s="197" t="s">
        <v>31</v>
      </c>
      <c r="D97" s="77">
        <v>184</v>
      </c>
      <c r="E97" s="82"/>
      <c r="F97" s="83"/>
      <c r="G97" s="40">
        <f t="shared" si="3"/>
        <v>0</v>
      </c>
      <c r="H97" s="40"/>
      <c r="I97" s="323"/>
      <c r="J97" s="72"/>
      <c r="IN97" s="3"/>
    </row>
    <row r="98" spans="1:248" ht="25.25" customHeight="1" outlineLevel="1">
      <c r="A98" s="346" t="s">
        <v>1357</v>
      </c>
      <c r="B98" s="448" t="s">
        <v>1322</v>
      </c>
      <c r="C98" s="197" t="s">
        <v>31</v>
      </c>
      <c r="D98" s="77">
        <v>192</v>
      </c>
      <c r="E98" s="82"/>
      <c r="F98" s="83"/>
      <c r="G98" s="40">
        <f t="shared" si="3"/>
        <v>0</v>
      </c>
      <c r="H98" s="40"/>
      <c r="I98" s="323"/>
      <c r="J98" s="72"/>
      <c r="IN98" s="3"/>
    </row>
    <row r="99" spans="1:248" ht="25.25" customHeight="1" outlineLevel="1">
      <c r="A99" s="346" t="s">
        <v>1358</v>
      </c>
      <c r="B99" s="448" t="s">
        <v>1312</v>
      </c>
      <c r="C99" s="197" t="s">
        <v>31</v>
      </c>
      <c r="D99" s="77">
        <v>190</v>
      </c>
      <c r="E99" s="82"/>
      <c r="F99" s="83"/>
      <c r="G99" s="40">
        <f t="shared" si="3"/>
        <v>0</v>
      </c>
      <c r="H99" s="40"/>
      <c r="I99" s="323"/>
      <c r="J99" s="72"/>
      <c r="IN99" s="3"/>
    </row>
    <row r="100" spans="1:248" ht="25.25" customHeight="1" outlineLevel="1">
      <c r="A100" s="346" t="s">
        <v>1359</v>
      </c>
      <c r="B100" s="448" t="s">
        <v>1312</v>
      </c>
      <c r="C100" s="197" t="s">
        <v>31</v>
      </c>
      <c r="D100" s="77">
        <v>200</v>
      </c>
      <c r="E100" s="82"/>
      <c r="F100" s="83"/>
      <c r="G100" s="40">
        <f t="shared" si="3"/>
        <v>0</v>
      </c>
      <c r="H100" s="40"/>
      <c r="I100" s="323"/>
      <c r="J100" s="72"/>
      <c r="IN100" s="3"/>
    </row>
    <row r="101" spans="1:248" ht="25.25" customHeight="1" outlineLevel="1">
      <c r="A101" s="346" t="s">
        <v>1360</v>
      </c>
      <c r="B101" s="448" t="s">
        <v>1314</v>
      </c>
      <c r="C101" s="197" t="s">
        <v>31</v>
      </c>
      <c r="D101" s="77">
        <v>230</v>
      </c>
      <c r="E101" s="82"/>
      <c r="F101" s="83"/>
      <c r="G101" s="40">
        <f t="shared" si="3"/>
        <v>0</v>
      </c>
      <c r="H101" s="40"/>
      <c r="I101" s="323"/>
      <c r="J101" s="72"/>
      <c r="IN101" s="3"/>
    </row>
    <row r="102" spans="1:248" ht="25.25" customHeight="1" outlineLevel="1">
      <c r="A102" s="346" t="s">
        <v>1361</v>
      </c>
      <c r="B102" s="448" t="s">
        <v>1315</v>
      </c>
      <c r="C102" s="197" t="s">
        <v>31</v>
      </c>
      <c r="D102" s="77">
        <v>30</v>
      </c>
      <c r="E102" s="82"/>
      <c r="F102" s="83"/>
      <c r="G102" s="40">
        <f t="shared" si="3"/>
        <v>0</v>
      </c>
      <c r="H102" s="40"/>
      <c r="I102" s="323"/>
      <c r="J102" s="72"/>
      <c r="IN102" s="3"/>
    </row>
    <row r="103" spans="1:248" ht="25.25" customHeight="1" outlineLevel="1">
      <c r="A103" s="346" t="s">
        <v>1362</v>
      </c>
      <c r="B103" s="448" t="s">
        <v>1323</v>
      </c>
      <c r="C103" s="197" t="s">
        <v>31</v>
      </c>
      <c r="D103" s="77">
        <v>240</v>
      </c>
      <c r="E103" s="82"/>
      <c r="F103" s="83"/>
      <c r="G103" s="40">
        <f t="shared" si="3"/>
        <v>0</v>
      </c>
      <c r="H103" s="40"/>
      <c r="I103" s="323"/>
      <c r="J103" s="72"/>
      <c r="IN103" s="3"/>
    </row>
    <row r="104" spans="1:248" ht="25.25" customHeight="1" outlineLevel="1">
      <c r="A104" s="346" t="s">
        <v>1363</v>
      </c>
      <c r="B104" s="448" t="s">
        <v>1324</v>
      </c>
      <c r="C104" s="197" t="s">
        <v>31</v>
      </c>
      <c r="D104" s="77">
        <v>240</v>
      </c>
      <c r="E104" s="82"/>
      <c r="F104" s="83"/>
      <c r="G104" s="40">
        <f t="shared" si="3"/>
        <v>0</v>
      </c>
      <c r="H104" s="40"/>
      <c r="I104" s="323"/>
      <c r="J104" s="72"/>
      <c r="IN104" s="3"/>
    </row>
    <row r="105" spans="1:248" ht="25.25" customHeight="1" outlineLevel="1">
      <c r="A105" s="346" t="s">
        <v>1364</v>
      </c>
      <c r="B105" s="448" t="s">
        <v>1325</v>
      </c>
      <c r="C105" s="197" t="s">
        <v>31</v>
      </c>
      <c r="D105" s="77">
        <v>130</v>
      </c>
      <c r="E105" s="82"/>
      <c r="F105" s="83"/>
      <c r="G105" s="40">
        <f t="shared" si="3"/>
        <v>0</v>
      </c>
      <c r="H105" s="40"/>
      <c r="I105" s="323"/>
      <c r="J105" s="72"/>
      <c r="IN105" s="3"/>
    </row>
    <row r="106" spans="1:248" ht="25.25" customHeight="1" outlineLevel="1">
      <c r="A106" s="346" t="s">
        <v>1365</v>
      </c>
      <c r="B106" s="448" t="s">
        <v>1326</v>
      </c>
      <c r="C106" s="197" t="s">
        <v>31</v>
      </c>
      <c r="D106" s="77">
        <v>130</v>
      </c>
      <c r="E106" s="82"/>
      <c r="F106" s="83"/>
      <c r="G106" s="40">
        <f t="shared" si="3"/>
        <v>0</v>
      </c>
      <c r="H106" s="40"/>
      <c r="I106" s="323"/>
      <c r="J106" s="72"/>
      <c r="IN106" s="3"/>
    </row>
    <row r="107" spans="1:248" ht="25.25" customHeight="1" outlineLevel="1">
      <c r="A107" s="346" t="s">
        <v>1366</v>
      </c>
      <c r="B107" s="448" t="s">
        <v>1327</v>
      </c>
      <c r="C107" s="197" t="s">
        <v>31</v>
      </c>
      <c r="D107" s="77">
        <v>125</v>
      </c>
      <c r="E107" s="82"/>
      <c r="F107" s="83"/>
      <c r="G107" s="40">
        <f t="shared" si="3"/>
        <v>0</v>
      </c>
      <c r="H107" s="40"/>
      <c r="I107" s="323"/>
      <c r="J107" s="72"/>
      <c r="IN107" s="3"/>
    </row>
    <row r="108" spans="1:248" ht="25.25" customHeight="1" outlineLevel="1">
      <c r="A108" s="346" t="s">
        <v>1367</v>
      </c>
      <c r="B108" s="448" t="s">
        <v>1328</v>
      </c>
      <c r="C108" s="197" t="s">
        <v>31</v>
      </c>
      <c r="D108" s="77">
        <v>125</v>
      </c>
      <c r="E108" s="82"/>
      <c r="F108" s="83"/>
      <c r="G108" s="40">
        <f t="shared" si="3"/>
        <v>0</v>
      </c>
      <c r="H108" s="40"/>
      <c r="I108" s="323"/>
      <c r="J108" s="72"/>
      <c r="IN108" s="3"/>
    </row>
    <row r="109" spans="1:248" ht="25.25" customHeight="1" outlineLevel="1">
      <c r="A109" s="346" t="s">
        <v>1368</v>
      </c>
      <c r="B109" s="448" t="s">
        <v>1329</v>
      </c>
      <c r="C109" s="197" t="s">
        <v>31</v>
      </c>
      <c r="D109" s="77">
        <v>115</v>
      </c>
      <c r="E109" s="82"/>
      <c r="F109" s="83"/>
      <c r="G109" s="40">
        <f t="shared" si="3"/>
        <v>0</v>
      </c>
      <c r="H109" s="40"/>
      <c r="I109" s="323"/>
      <c r="J109" s="72"/>
      <c r="IN109" s="3"/>
    </row>
    <row r="110" spans="1:248" ht="25.25" customHeight="1" outlineLevel="1">
      <c r="A110" s="346" t="s">
        <v>1369</v>
      </c>
      <c r="B110" s="448" t="s">
        <v>1330</v>
      </c>
      <c r="C110" s="197" t="s">
        <v>31</v>
      </c>
      <c r="D110" s="77">
        <v>89</v>
      </c>
      <c r="E110" s="82"/>
      <c r="F110" s="83"/>
      <c r="G110" s="40">
        <f t="shared" si="3"/>
        <v>0</v>
      </c>
      <c r="H110" s="40"/>
      <c r="I110" s="323"/>
      <c r="J110" s="72"/>
      <c r="IN110" s="3"/>
    </row>
    <row r="111" spans="1:248" ht="25.25" customHeight="1" outlineLevel="1">
      <c r="A111" s="346" t="s">
        <v>1370</v>
      </c>
      <c r="B111" s="448" t="s">
        <v>1331</v>
      </c>
      <c r="C111" s="197" t="s">
        <v>31</v>
      </c>
      <c r="D111" s="77">
        <v>190</v>
      </c>
      <c r="E111" s="82"/>
      <c r="F111" s="83"/>
      <c r="G111" s="40">
        <f t="shared" si="3"/>
        <v>0</v>
      </c>
      <c r="H111" s="40"/>
      <c r="I111" s="323"/>
      <c r="J111" s="72"/>
      <c r="IN111" s="3"/>
    </row>
    <row r="112" spans="1:248" ht="25.25" customHeight="1" outlineLevel="1">
      <c r="A112" s="346" t="s">
        <v>1371</v>
      </c>
      <c r="B112" s="448" t="s">
        <v>1320</v>
      </c>
      <c r="C112" s="197" t="s">
        <v>31</v>
      </c>
      <c r="D112" s="77">
        <v>144</v>
      </c>
      <c r="E112" s="82"/>
      <c r="F112" s="83"/>
      <c r="G112" s="40">
        <f t="shared" si="3"/>
        <v>0</v>
      </c>
      <c r="H112" s="40"/>
      <c r="I112" s="323"/>
      <c r="J112" s="72"/>
      <c r="IN112" s="3"/>
    </row>
    <row r="113" spans="1:248" ht="25.25" customHeight="1" outlineLevel="1">
      <c r="A113" s="346" t="s">
        <v>1372</v>
      </c>
      <c r="B113" s="448" t="s">
        <v>1321</v>
      </c>
      <c r="C113" s="197" t="s">
        <v>31</v>
      </c>
      <c r="D113" s="77">
        <v>144</v>
      </c>
      <c r="E113" s="82"/>
      <c r="F113" s="83"/>
      <c r="G113" s="40">
        <f t="shared" si="3"/>
        <v>0</v>
      </c>
      <c r="H113" s="40"/>
      <c r="I113" s="323"/>
      <c r="J113" s="72"/>
      <c r="IN113" s="3"/>
    </row>
    <row r="114" spans="1:248" ht="25.25" customHeight="1" outlineLevel="1">
      <c r="A114" s="346" t="s">
        <v>1373</v>
      </c>
      <c r="B114" s="448" t="s">
        <v>1320</v>
      </c>
      <c r="C114" s="197" t="s">
        <v>31</v>
      </c>
      <c r="D114" s="77">
        <v>152</v>
      </c>
      <c r="E114" s="82"/>
      <c r="F114" s="83"/>
      <c r="G114" s="40">
        <f t="shared" si="3"/>
        <v>0</v>
      </c>
      <c r="H114" s="40"/>
      <c r="I114" s="323"/>
      <c r="J114" s="72"/>
      <c r="IN114" s="3"/>
    </row>
    <row r="115" spans="1:248" ht="25.25" customHeight="1" outlineLevel="1">
      <c r="A115" s="346" t="s">
        <v>1374</v>
      </c>
      <c r="B115" s="448" t="s">
        <v>1321</v>
      </c>
      <c r="C115" s="197" t="s">
        <v>31</v>
      </c>
      <c r="D115" s="77">
        <v>152</v>
      </c>
      <c r="E115" s="82"/>
      <c r="F115" s="83"/>
      <c r="G115" s="40">
        <f t="shared" si="3"/>
        <v>0</v>
      </c>
      <c r="H115" s="40"/>
      <c r="I115" s="323"/>
      <c r="J115" s="72"/>
      <c r="IN115" s="3"/>
    </row>
    <row r="116" spans="1:248" ht="25.25" customHeight="1" outlineLevel="1">
      <c r="A116" s="346" t="s">
        <v>1375</v>
      </c>
      <c r="B116" s="448" t="s">
        <v>1320</v>
      </c>
      <c r="C116" s="197" t="s">
        <v>31</v>
      </c>
      <c r="D116" s="77">
        <v>163</v>
      </c>
      <c r="E116" s="82"/>
      <c r="F116" s="83"/>
      <c r="G116" s="40">
        <f t="shared" si="3"/>
        <v>0</v>
      </c>
      <c r="H116" s="40"/>
      <c r="I116" s="323"/>
      <c r="J116" s="72"/>
      <c r="IN116" s="3"/>
    </row>
    <row r="117" spans="1:248" ht="25.25" customHeight="1" outlineLevel="1">
      <c r="A117" s="346" t="s">
        <v>1376</v>
      </c>
      <c r="B117" s="448" t="s">
        <v>1321</v>
      </c>
      <c r="C117" s="197" t="s">
        <v>31</v>
      </c>
      <c r="D117" s="77">
        <v>163</v>
      </c>
      <c r="E117" s="82"/>
      <c r="F117" s="83"/>
      <c r="G117" s="40">
        <f t="shared" si="3"/>
        <v>0</v>
      </c>
      <c r="H117" s="40"/>
      <c r="I117" s="323"/>
      <c r="J117" s="72"/>
      <c r="IN117" s="3"/>
    </row>
    <row r="118" spans="1:248" ht="25.25" customHeight="1" outlineLevel="1">
      <c r="A118" s="346" t="s">
        <v>1377</v>
      </c>
      <c r="B118" s="448" t="s">
        <v>1320</v>
      </c>
      <c r="C118" s="197" t="s">
        <v>31</v>
      </c>
      <c r="D118" s="77">
        <v>167</v>
      </c>
      <c r="E118" s="82"/>
      <c r="F118" s="83"/>
      <c r="G118" s="40">
        <f t="shared" si="3"/>
        <v>0</v>
      </c>
      <c r="H118" s="40"/>
      <c r="I118" s="323"/>
      <c r="J118" s="72"/>
      <c r="IN118" s="3"/>
    </row>
    <row r="119" spans="1:248" ht="25.25" customHeight="1" outlineLevel="1">
      <c r="A119" s="346" t="s">
        <v>1378</v>
      </c>
      <c r="B119" s="448" t="s">
        <v>1321</v>
      </c>
      <c r="C119" s="197" t="s">
        <v>31</v>
      </c>
      <c r="D119" s="77">
        <v>167</v>
      </c>
      <c r="E119" s="82"/>
      <c r="F119" s="83"/>
      <c r="G119" s="40">
        <f t="shared" si="3"/>
        <v>0</v>
      </c>
      <c r="H119" s="40"/>
      <c r="I119" s="323"/>
      <c r="J119" s="72"/>
      <c r="IN119" s="3"/>
    </row>
    <row r="120" spans="1:248" ht="25.25" customHeight="1" outlineLevel="1">
      <c r="A120" s="346" t="s">
        <v>1379</v>
      </c>
      <c r="B120" s="448" t="s">
        <v>1320</v>
      </c>
      <c r="C120" s="197" t="s">
        <v>31</v>
      </c>
      <c r="D120" s="77">
        <v>174</v>
      </c>
      <c r="E120" s="82"/>
      <c r="F120" s="83"/>
      <c r="G120" s="40">
        <f t="shared" si="3"/>
        <v>0</v>
      </c>
      <c r="H120" s="40"/>
      <c r="I120" s="323"/>
      <c r="J120" s="72"/>
      <c r="IN120" s="3"/>
    </row>
    <row r="121" spans="1:248" ht="25.25" customHeight="1" outlineLevel="1">
      <c r="A121" s="346" t="s">
        <v>1380</v>
      </c>
      <c r="B121" s="448" t="s">
        <v>1321</v>
      </c>
      <c r="C121" s="197" t="s">
        <v>31</v>
      </c>
      <c r="D121" s="77">
        <v>174</v>
      </c>
      <c r="E121" s="82"/>
      <c r="F121" s="83"/>
      <c r="G121" s="40">
        <f t="shared" si="3"/>
        <v>0</v>
      </c>
      <c r="H121" s="40"/>
      <c r="I121" s="323"/>
      <c r="J121" s="72"/>
      <c r="IN121" s="3"/>
    </row>
    <row r="122" spans="1:248" ht="25.25" customHeight="1" outlineLevel="1">
      <c r="A122" s="346" t="s">
        <v>1381</v>
      </c>
      <c r="B122" s="448" t="s">
        <v>1332</v>
      </c>
      <c r="C122" s="197" t="s">
        <v>31</v>
      </c>
      <c r="D122" s="77">
        <v>187</v>
      </c>
      <c r="E122" s="82"/>
      <c r="F122" s="83"/>
      <c r="G122" s="40">
        <f t="shared" si="3"/>
        <v>0</v>
      </c>
      <c r="H122" s="40"/>
      <c r="I122" s="323"/>
      <c r="J122" s="72"/>
      <c r="IN122" s="3"/>
    </row>
    <row r="123" spans="1:248" ht="25.25" customHeight="1" outlineLevel="1">
      <c r="A123" s="346" t="s">
        <v>1382</v>
      </c>
      <c r="B123" s="448" t="s">
        <v>1333</v>
      </c>
      <c r="C123" s="197" t="s">
        <v>31</v>
      </c>
      <c r="D123" s="77">
        <v>20</v>
      </c>
      <c r="E123" s="82"/>
      <c r="F123" s="83"/>
      <c r="G123" s="40">
        <f t="shared" si="3"/>
        <v>0</v>
      </c>
      <c r="H123" s="40"/>
      <c r="I123" s="323"/>
      <c r="J123" s="72"/>
      <c r="IN123" s="3"/>
    </row>
    <row r="124" spans="1:248" ht="25.25" customHeight="1" outlineLevel="1">
      <c r="A124" s="346" t="s">
        <v>1383</v>
      </c>
      <c r="B124" s="448" t="s">
        <v>1333</v>
      </c>
      <c r="C124" s="197" t="s">
        <v>31</v>
      </c>
      <c r="D124" s="77">
        <v>20</v>
      </c>
      <c r="E124" s="82"/>
      <c r="F124" s="83"/>
      <c r="G124" s="40">
        <f t="shared" si="3"/>
        <v>0</v>
      </c>
      <c r="H124" s="40"/>
      <c r="I124" s="323"/>
      <c r="J124" s="72"/>
      <c r="IN124" s="3"/>
    </row>
    <row r="125" spans="1:248" ht="25.25" customHeight="1" outlineLevel="1">
      <c r="A125" s="346" t="s">
        <v>1384</v>
      </c>
      <c r="B125" s="448" t="s">
        <v>1331</v>
      </c>
      <c r="C125" s="197" t="s">
        <v>31</v>
      </c>
      <c r="D125" s="77">
        <v>131</v>
      </c>
      <c r="E125" s="82"/>
      <c r="F125" s="83"/>
      <c r="G125" s="40">
        <f t="shared" si="3"/>
        <v>0</v>
      </c>
      <c r="H125" s="40"/>
      <c r="I125" s="323"/>
      <c r="J125" s="72"/>
      <c r="IN125" s="3"/>
    </row>
    <row r="126" spans="1:248" ht="25.25" customHeight="1" outlineLevel="1">
      <c r="A126" s="346" t="s">
        <v>1385</v>
      </c>
      <c r="B126" s="448" t="s">
        <v>1334</v>
      </c>
      <c r="C126" s="197" t="s">
        <v>31</v>
      </c>
      <c r="D126" s="77">
        <v>18</v>
      </c>
      <c r="E126" s="82"/>
      <c r="F126" s="83"/>
      <c r="G126" s="40">
        <f t="shared" si="3"/>
        <v>0</v>
      </c>
      <c r="H126" s="40"/>
      <c r="I126" s="323"/>
      <c r="J126" s="72"/>
      <c r="IN126" s="3"/>
    </row>
    <row r="127" spans="1:248" ht="25.25" customHeight="1" outlineLevel="1">
      <c r="A127" s="346" t="s">
        <v>1386</v>
      </c>
      <c r="B127" s="448" t="s">
        <v>1335</v>
      </c>
      <c r="C127" s="197" t="s">
        <v>31</v>
      </c>
      <c r="D127" s="77">
        <v>225</v>
      </c>
      <c r="E127" s="82"/>
      <c r="F127" s="83"/>
      <c r="G127" s="40">
        <f t="shared" si="3"/>
        <v>0</v>
      </c>
      <c r="H127" s="40"/>
      <c r="I127" s="323"/>
      <c r="J127" s="72"/>
      <c r="IN127" s="3"/>
    </row>
    <row r="128" spans="1:248" ht="25.25" customHeight="1" outlineLevel="1">
      <c r="A128" s="346" t="s">
        <v>1387</v>
      </c>
      <c r="B128" s="448" t="s">
        <v>1336</v>
      </c>
      <c r="C128" s="197" t="s">
        <v>31</v>
      </c>
      <c r="D128" s="77">
        <v>240</v>
      </c>
      <c r="E128" s="82"/>
      <c r="F128" s="83"/>
      <c r="G128" s="40">
        <f t="shared" si="3"/>
        <v>0</v>
      </c>
      <c r="H128" s="40"/>
      <c r="I128" s="323"/>
      <c r="J128" s="72"/>
      <c r="IN128" s="3"/>
    </row>
    <row r="129" spans="1:248" ht="25.25" customHeight="1" outlineLevel="1">
      <c r="A129" s="346" t="s">
        <v>1388</v>
      </c>
      <c r="B129" s="448" t="s">
        <v>1337</v>
      </c>
      <c r="C129" s="197" t="s">
        <v>31</v>
      </c>
      <c r="D129" s="77">
        <v>10</v>
      </c>
      <c r="E129" s="82"/>
      <c r="F129" s="83"/>
      <c r="G129" s="40">
        <f t="shared" si="3"/>
        <v>0</v>
      </c>
      <c r="H129" s="40"/>
      <c r="I129" s="323"/>
      <c r="J129" s="72"/>
      <c r="IN129" s="3"/>
    </row>
    <row r="130" spans="1:248" ht="25.25" customHeight="1" outlineLevel="1">
      <c r="A130" s="346" t="s">
        <v>1389</v>
      </c>
      <c r="B130" s="448" t="s">
        <v>1338</v>
      </c>
      <c r="C130" s="197" t="s">
        <v>31</v>
      </c>
      <c r="D130" s="77">
        <v>10</v>
      </c>
      <c r="E130" s="82"/>
      <c r="F130" s="83"/>
      <c r="G130" s="40">
        <f t="shared" si="3"/>
        <v>0</v>
      </c>
      <c r="H130" s="40"/>
      <c r="I130" s="323"/>
      <c r="J130" s="72"/>
      <c r="IN130" s="3"/>
    </row>
    <row r="131" spans="1:248" ht="25.25" customHeight="1" outlineLevel="1">
      <c r="A131" s="194" t="s">
        <v>542</v>
      </c>
      <c r="B131" s="376" t="s">
        <v>56</v>
      </c>
      <c r="C131" s="345" t="s">
        <v>20</v>
      </c>
      <c r="D131" s="347">
        <v>1</v>
      </c>
      <c r="E131" s="377"/>
      <c r="F131" s="378"/>
      <c r="G131" s="379">
        <f t="shared" si="1"/>
        <v>0</v>
      </c>
      <c r="H131" s="379"/>
      <c r="I131" s="380"/>
      <c r="J131" s="72"/>
      <c r="IN131" s="3"/>
    </row>
    <row r="132" spans="1:248" ht="25.25" customHeight="1" outlineLevel="1">
      <c r="A132" s="194" t="s">
        <v>543</v>
      </c>
      <c r="B132" s="376" t="s">
        <v>1390</v>
      </c>
      <c r="C132" s="345" t="s">
        <v>20</v>
      </c>
      <c r="D132" s="347">
        <v>1</v>
      </c>
      <c r="E132" s="377"/>
      <c r="F132" s="378"/>
      <c r="G132" s="379">
        <f t="shared" si="1"/>
        <v>0</v>
      </c>
      <c r="H132" s="379"/>
      <c r="I132" s="380"/>
      <c r="J132" s="72"/>
      <c r="IN132" s="3"/>
    </row>
    <row r="133" spans="1:248" ht="21" customHeight="1" outlineLevel="1">
      <c r="A133" s="194" t="s">
        <v>544</v>
      </c>
      <c r="B133" s="376" t="s">
        <v>131</v>
      </c>
      <c r="C133" s="345" t="s">
        <v>20</v>
      </c>
      <c r="D133" s="347">
        <v>1</v>
      </c>
      <c r="E133" s="377"/>
      <c r="F133" s="378"/>
      <c r="G133" s="379">
        <f>SUM(G134:G135)</f>
        <v>0</v>
      </c>
      <c r="H133" s="379"/>
      <c r="I133" s="380"/>
      <c r="J133" s="72"/>
      <c r="IN133" s="3"/>
    </row>
    <row r="134" spans="1:248" ht="21" customHeight="1" outlineLevel="1">
      <c r="A134" s="346" t="s">
        <v>1393</v>
      </c>
      <c r="B134" s="448" t="s">
        <v>1391</v>
      </c>
      <c r="C134" s="197" t="s">
        <v>19</v>
      </c>
      <c r="D134" s="77">
        <v>1</v>
      </c>
      <c r="E134" s="82"/>
      <c r="F134" s="83"/>
      <c r="G134" s="40">
        <f t="shared" si="1"/>
        <v>0</v>
      </c>
      <c r="H134" s="40"/>
      <c r="I134" s="323"/>
      <c r="J134" s="72"/>
      <c r="IN134" s="3"/>
    </row>
    <row r="135" spans="1:248" ht="21" customHeight="1" outlineLevel="1">
      <c r="A135" s="346" t="s">
        <v>1394</v>
      </c>
      <c r="B135" s="448" t="s">
        <v>1392</v>
      </c>
      <c r="C135" s="197" t="s">
        <v>19</v>
      </c>
      <c r="D135" s="77">
        <v>1</v>
      </c>
      <c r="E135" s="82"/>
      <c r="F135" s="83"/>
      <c r="G135" s="40">
        <f t="shared" si="1"/>
        <v>0</v>
      </c>
      <c r="H135" s="40"/>
      <c r="I135" s="323"/>
      <c r="J135" s="72"/>
      <c r="IN135" s="3"/>
    </row>
    <row r="136" spans="1:248" ht="21" customHeight="1" outlineLevel="1">
      <c r="A136" s="194" t="s">
        <v>545</v>
      </c>
      <c r="B136" s="376" t="s">
        <v>132</v>
      </c>
      <c r="C136" s="345" t="s">
        <v>20</v>
      </c>
      <c r="D136" s="347">
        <v>1</v>
      </c>
      <c r="E136" s="377"/>
      <c r="F136" s="378"/>
      <c r="G136" s="379">
        <f>SUM(G137:G138)</f>
        <v>0</v>
      </c>
      <c r="H136" s="379"/>
      <c r="I136" s="380"/>
      <c r="J136" s="72"/>
      <c r="IN136" s="3"/>
    </row>
    <row r="137" spans="1:248" ht="21" customHeight="1" outlineLevel="1">
      <c r="A137" s="346" t="s">
        <v>1395</v>
      </c>
      <c r="B137" s="448" t="s">
        <v>1397</v>
      </c>
      <c r="C137" s="197" t="s">
        <v>31</v>
      </c>
      <c r="D137" s="77">
        <v>100</v>
      </c>
      <c r="E137" s="82"/>
      <c r="F137" s="83"/>
      <c r="G137" s="40">
        <f>E137*F137</f>
        <v>0</v>
      </c>
      <c r="H137" s="40"/>
      <c r="I137" s="323"/>
      <c r="J137" s="72"/>
      <c r="IN137" s="3"/>
    </row>
    <row r="138" spans="1:248" ht="21" customHeight="1" outlineLevel="1">
      <c r="A138" s="346" t="s">
        <v>1396</v>
      </c>
      <c r="B138" s="448" t="s">
        <v>1398</v>
      </c>
      <c r="C138" s="197" t="s">
        <v>31</v>
      </c>
      <c r="D138" s="77">
        <v>35</v>
      </c>
      <c r="E138" s="82"/>
      <c r="F138" s="83"/>
      <c r="G138" s="40">
        <f>E138*F138</f>
        <v>0</v>
      </c>
      <c r="H138" s="40"/>
      <c r="I138" s="323"/>
      <c r="J138" s="72"/>
      <c r="IN138" s="3"/>
    </row>
    <row r="139" spans="1:248" ht="21" customHeight="1" outlineLevel="1">
      <c r="A139" s="194" t="s">
        <v>546</v>
      </c>
      <c r="B139" s="376" t="s">
        <v>57</v>
      </c>
      <c r="C139" s="345" t="s">
        <v>20</v>
      </c>
      <c r="D139" s="347">
        <v>1</v>
      </c>
      <c r="E139" s="377"/>
      <c r="F139" s="378"/>
      <c r="G139" s="379">
        <f>SUM(G140:G141)</f>
        <v>0</v>
      </c>
      <c r="H139" s="379"/>
      <c r="I139" s="380"/>
      <c r="J139" s="72"/>
      <c r="IN139" s="3"/>
    </row>
    <row r="140" spans="1:248" ht="21" customHeight="1" outlineLevel="1">
      <c r="A140" s="346" t="s">
        <v>1399</v>
      </c>
      <c r="B140" s="448" t="s">
        <v>1401</v>
      </c>
      <c r="C140" s="197" t="s">
        <v>19</v>
      </c>
      <c r="D140" s="77">
        <v>125</v>
      </c>
      <c r="E140" s="82"/>
      <c r="F140" s="83"/>
      <c r="G140" s="40">
        <f>E140*F140</f>
        <v>0</v>
      </c>
      <c r="H140" s="40"/>
      <c r="I140" s="323"/>
      <c r="J140" s="72"/>
      <c r="IN140" s="3"/>
    </row>
    <row r="141" spans="1:248" ht="21" customHeight="1" outlineLevel="1">
      <c r="A141" s="346" t="s">
        <v>1400</v>
      </c>
      <c r="B141" s="448" t="s">
        <v>1402</v>
      </c>
      <c r="C141" s="197" t="s">
        <v>19</v>
      </c>
      <c r="D141" s="77">
        <v>125</v>
      </c>
      <c r="E141" s="82"/>
      <c r="F141" s="83"/>
      <c r="G141" s="40">
        <f>E141*F141</f>
        <v>0</v>
      </c>
      <c r="H141" s="40"/>
      <c r="I141" s="323"/>
      <c r="J141" s="72"/>
      <c r="IN141" s="3"/>
    </row>
    <row r="142" spans="1:248" ht="21" customHeight="1" outlineLevel="1">
      <c r="A142" s="194" t="s">
        <v>547</v>
      </c>
      <c r="B142" s="376" t="s">
        <v>73</v>
      </c>
      <c r="C142" s="345" t="s">
        <v>31</v>
      </c>
      <c r="D142" s="347">
        <v>200</v>
      </c>
      <c r="E142" s="377"/>
      <c r="F142" s="378"/>
      <c r="G142" s="379">
        <f t="shared" si="1"/>
        <v>0</v>
      </c>
      <c r="H142" s="379"/>
      <c r="I142" s="380"/>
      <c r="J142" s="72"/>
      <c r="IN142" s="3"/>
    </row>
    <row r="143" spans="1:248" ht="21" customHeight="1" outlineLevel="1">
      <c r="A143" s="194" t="s">
        <v>548</v>
      </c>
      <c r="B143" s="376" t="s">
        <v>58</v>
      </c>
      <c r="C143" s="345" t="s">
        <v>20</v>
      </c>
      <c r="D143" s="347">
        <v>1</v>
      </c>
      <c r="E143" s="377"/>
      <c r="F143" s="378"/>
      <c r="G143" s="379">
        <f t="shared" si="1"/>
        <v>0</v>
      </c>
      <c r="H143" s="379"/>
      <c r="I143" s="380"/>
      <c r="J143" s="72"/>
      <c r="IN143" s="3"/>
    </row>
    <row r="144" spans="1:248" ht="21" customHeight="1" outlineLevel="1">
      <c r="A144" s="194" t="s">
        <v>549</v>
      </c>
      <c r="B144" s="376" t="s">
        <v>74</v>
      </c>
      <c r="C144" s="345" t="s">
        <v>20</v>
      </c>
      <c r="D144" s="347">
        <v>1</v>
      </c>
      <c r="E144" s="377"/>
      <c r="F144" s="378"/>
      <c r="G144" s="379">
        <f>SUM(G145:G146)</f>
        <v>0</v>
      </c>
      <c r="H144" s="379"/>
      <c r="I144" s="380"/>
      <c r="J144" s="72"/>
      <c r="IN144" s="3"/>
    </row>
    <row r="145" spans="1:248" ht="21" customHeight="1" outlineLevel="1">
      <c r="A145" s="346" t="s">
        <v>1404</v>
      </c>
      <c r="B145" s="448" t="s">
        <v>1403</v>
      </c>
      <c r="C145" s="197" t="s">
        <v>17</v>
      </c>
      <c r="D145" s="77">
        <v>25</v>
      </c>
      <c r="E145" s="82"/>
      <c r="F145" s="83"/>
      <c r="G145" s="40">
        <f>E145*F145</f>
        <v>0</v>
      </c>
      <c r="H145" s="40"/>
      <c r="I145" s="323"/>
      <c r="J145" s="72"/>
      <c r="IN145" s="3"/>
    </row>
    <row r="146" spans="1:248" ht="21" customHeight="1" outlineLevel="1">
      <c r="A146" s="346" t="s">
        <v>1405</v>
      </c>
      <c r="B146" s="448" t="s">
        <v>1403</v>
      </c>
      <c r="C146" s="197" t="s">
        <v>17</v>
      </c>
      <c r="D146" s="77">
        <v>25</v>
      </c>
      <c r="E146" s="82"/>
      <c r="F146" s="83"/>
      <c r="G146" s="40">
        <f>E146*F146</f>
        <v>0</v>
      </c>
      <c r="H146" s="40"/>
      <c r="I146" s="323"/>
      <c r="J146" s="72"/>
      <c r="IN146" s="3"/>
    </row>
    <row r="147" spans="1:248" ht="21" customHeight="1" outlineLevel="1">
      <c r="A147" s="194" t="s">
        <v>550</v>
      </c>
      <c r="B147" s="376" t="s">
        <v>1406</v>
      </c>
      <c r="C147" s="345" t="s">
        <v>20</v>
      </c>
      <c r="D147" s="347">
        <v>1</v>
      </c>
      <c r="E147" s="377"/>
      <c r="F147" s="378"/>
      <c r="G147" s="379">
        <f t="shared" si="1"/>
        <v>0</v>
      </c>
      <c r="H147" s="379"/>
      <c r="I147" s="380"/>
      <c r="J147" s="72"/>
      <c r="IN147" s="3"/>
    </row>
    <row r="148" spans="1:248" ht="21" customHeight="1" outlineLevel="1">
      <c r="A148" s="194" t="s">
        <v>551</v>
      </c>
      <c r="B148" s="376" t="s">
        <v>59</v>
      </c>
      <c r="C148" s="345" t="s">
        <v>31</v>
      </c>
      <c r="D148" s="347">
        <v>125</v>
      </c>
      <c r="E148" s="377"/>
      <c r="F148" s="378"/>
      <c r="G148" s="379">
        <f t="shared" si="1"/>
        <v>0</v>
      </c>
      <c r="H148" s="379"/>
      <c r="I148" s="380"/>
      <c r="J148" s="72"/>
      <c r="IN148" s="3"/>
    </row>
    <row r="149" spans="1:248" ht="21" customHeight="1" outlineLevel="1">
      <c r="A149" s="194" t="s">
        <v>552</v>
      </c>
      <c r="B149" s="369" t="s">
        <v>1408</v>
      </c>
      <c r="C149" s="345" t="s">
        <v>20</v>
      </c>
      <c r="D149" s="347">
        <v>1</v>
      </c>
      <c r="E149" s="377"/>
      <c r="F149" s="378"/>
      <c r="G149" s="379">
        <f t="shared" si="1"/>
        <v>0</v>
      </c>
      <c r="H149" s="379"/>
      <c r="I149" s="380"/>
      <c r="J149" s="72"/>
      <c r="IN149" s="3"/>
    </row>
    <row r="150" spans="1:248" ht="21" customHeight="1" outlineLevel="1">
      <c r="A150" s="194" t="s">
        <v>1407</v>
      </c>
      <c r="B150" s="389" t="s">
        <v>97</v>
      </c>
      <c r="C150" s="345" t="s">
        <v>20</v>
      </c>
      <c r="D150" s="347">
        <v>1</v>
      </c>
      <c r="E150" s="347"/>
      <c r="F150" s="390"/>
      <c r="G150" s="379">
        <f t="shared" si="1"/>
        <v>0</v>
      </c>
      <c r="H150" s="38"/>
      <c r="I150" s="388"/>
      <c r="IM150" s="4"/>
    </row>
    <row r="151" spans="1:248" ht="32.75" customHeight="1">
      <c r="A151" s="195" t="s">
        <v>157</v>
      </c>
      <c r="B151" s="349" t="s">
        <v>553</v>
      </c>
      <c r="C151" s="340"/>
      <c r="D151" s="351"/>
      <c r="E151" s="341"/>
      <c r="F151" s="248"/>
      <c r="G151" s="350"/>
      <c r="H151" s="350">
        <f>SUM(G152:G159)</f>
        <v>0</v>
      </c>
      <c r="I151" s="316"/>
      <c r="J151" s="72"/>
      <c r="IN151" s="3"/>
    </row>
    <row r="152" spans="1:248" ht="21" customHeight="1" outlineLevel="1">
      <c r="A152" s="194" t="s">
        <v>293</v>
      </c>
      <c r="B152" s="376" t="s">
        <v>554</v>
      </c>
      <c r="C152" s="345" t="s">
        <v>19</v>
      </c>
      <c r="D152" s="347">
        <v>1323</v>
      </c>
      <c r="E152" s="377"/>
      <c r="F152" s="378"/>
      <c r="G152" s="379">
        <f>E152*F152</f>
        <v>0</v>
      </c>
      <c r="H152" s="379"/>
      <c r="I152" s="380"/>
      <c r="J152" s="72"/>
      <c r="IN152" s="3"/>
    </row>
    <row r="153" spans="1:248" ht="21" customHeight="1" outlineLevel="1">
      <c r="A153" s="194" t="s">
        <v>296</v>
      </c>
      <c r="B153" s="376" t="s">
        <v>60</v>
      </c>
      <c r="C153" s="345" t="s">
        <v>19</v>
      </c>
      <c r="D153" s="347">
        <v>607</v>
      </c>
      <c r="E153" s="377"/>
      <c r="F153" s="378"/>
      <c r="G153" s="379">
        <f t="shared" ref="G153:G159" si="4">E153*F153</f>
        <v>0</v>
      </c>
      <c r="H153" s="379"/>
      <c r="I153" s="380"/>
      <c r="J153" s="72"/>
      <c r="IN153" s="3"/>
    </row>
    <row r="154" spans="1:248" ht="21" customHeight="1" outlineLevel="1">
      <c r="A154" s="194" t="s">
        <v>297</v>
      </c>
      <c r="B154" s="376" t="s">
        <v>25</v>
      </c>
      <c r="C154" s="345" t="s">
        <v>20</v>
      </c>
      <c r="D154" s="347">
        <v>1</v>
      </c>
      <c r="E154" s="377"/>
      <c r="F154" s="378"/>
      <c r="G154" s="379">
        <f t="shared" si="4"/>
        <v>0</v>
      </c>
      <c r="H154" s="379"/>
      <c r="I154" s="380"/>
      <c r="J154" s="72"/>
      <c r="IN154" s="3"/>
    </row>
    <row r="155" spans="1:248" ht="21" customHeight="1" outlineLevel="1">
      <c r="A155" s="194" t="s">
        <v>298</v>
      </c>
      <c r="B155" s="376" t="s">
        <v>26</v>
      </c>
      <c r="C155" s="345" t="s">
        <v>20</v>
      </c>
      <c r="D155" s="347">
        <v>1</v>
      </c>
      <c r="E155" s="377"/>
      <c r="F155" s="378"/>
      <c r="G155" s="379">
        <f t="shared" si="4"/>
        <v>0</v>
      </c>
      <c r="H155" s="379"/>
      <c r="I155" s="380"/>
      <c r="J155" s="72"/>
      <c r="IN155" s="3"/>
    </row>
    <row r="156" spans="1:248" ht="21" customHeight="1" outlineLevel="1">
      <c r="A156" s="194" t="s">
        <v>299</v>
      </c>
      <c r="B156" s="376" t="s">
        <v>27</v>
      </c>
      <c r="C156" s="345" t="s">
        <v>20</v>
      </c>
      <c r="D156" s="347">
        <v>1</v>
      </c>
      <c r="E156" s="377"/>
      <c r="F156" s="378"/>
      <c r="G156" s="379">
        <f t="shared" si="4"/>
        <v>0</v>
      </c>
      <c r="H156" s="379"/>
      <c r="I156" s="380"/>
      <c r="J156" s="72"/>
      <c r="IN156" s="3"/>
    </row>
    <row r="157" spans="1:248" ht="21" customHeight="1" outlineLevel="1">
      <c r="A157" s="194" t="s">
        <v>295</v>
      </c>
      <c r="B157" s="376" t="s">
        <v>28</v>
      </c>
      <c r="C157" s="345" t="s">
        <v>20</v>
      </c>
      <c r="D157" s="347">
        <v>1</v>
      </c>
      <c r="E157" s="377"/>
      <c r="F157" s="378"/>
      <c r="G157" s="379">
        <f t="shared" si="4"/>
        <v>0</v>
      </c>
      <c r="H157" s="379"/>
      <c r="I157" s="380"/>
      <c r="J157" s="72"/>
      <c r="IN157" s="3"/>
    </row>
    <row r="158" spans="1:248" ht="21" customHeight="1" outlineLevel="1">
      <c r="A158" s="194" t="s">
        <v>294</v>
      </c>
      <c r="B158" s="376" t="s">
        <v>21</v>
      </c>
      <c r="C158" s="345" t="s">
        <v>20</v>
      </c>
      <c r="D158" s="347">
        <v>1</v>
      </c>
      <c r="E158" s="377"/>
      <c r="F158" s="378"/>
      <c r="G158" s="379">
        <f t="shared" si="4"/>
        <v>0</v>
      </c>
      <c r="H158" s="379"/>
      <c r="I158" s="380"/>
      <c r="J158" s="72"/>
      <c r="IN158" s="3"/>
    </row>
    <row r="159" spans="1:248" ht="25.25" customHeight="1" outlineLevel="1">
      <c r="A159" s="194" t="s">
        <v>300</v>
      </c>
      <c r="B159" s="376" t="s">
        <v>97</v>
      </c>
      <c r="C159" s="345" t="s">
        <v>20</v>
      </c>
      <c r="D159" s="347">
        <v>1</v>
      </c>
      <c r="E159" s="377"/>
      <c r="F159" s="378"/>
      <c r="G159" s="379">
        <f t="shared" si="4"/>
        <v>0</v>
      </c>
      <c r="H159" s="379"/>
      <c r="I159" s="388"/>
      <c r="J159" s="72"/>
    </row>
    <row r="160" spans="1:248" ht="32.75" customHeight="1">
      <c r="A160" s="195" t="s">
        <v>184</v>
      </c>
      <c r="B160" s="349" t="s">
        <v>555</v>
      </c>
      <c r="C160" s="340"/>
      <c r="D160" s="351"/>
      <c r="E160" s="341"/>
      <c r="F160" s="248"/>
      <c r="G160" s="350"/>
      <c r="H160" s="350">
        <f>G161+G166+G167+G170+G171+G174+G177+G178+G212+G213+G214+G215</f>
        <v>0</v>
      </c>
      <c r="I160" s="316"/>
      <c r="J160" s="72"/>
      <c r="IN160" s="3"/>
    </row>
    <row r="161" spans="1:248" ht="21" customHeight="1" outlineLevel="1">
      <c r="A161" s="194" t="s">
        <v>556</v>
      </c>
      <c r="B161" s="376" t="s">
        <v>133</v>
      </c>
      <c r="C161" s="345" t="s">
        <v>20</v>
      </c>
      <c r="D161" s="347">
        <v>1</v>
      </c>
      <c r="E161" s="377"/>
      <c r="F161" s="378"/>
      <c r="G161" s="379">
        <f>SUM(G162:G165)</f>
        <v>0</v>
      </c>
      <c r="H161" s="379"/>
      <c r="I161" s="380"/>
      <c r="J161" s="72"/>
      <c r="IN161" s="3"/>
    </row>
    <row r="162" spans="1:248" ht="21" customHeight="1" outlineLevel="1">
      <c r="A162" s="346" t="s">
        <v>971</v>
      </c>
      <c r="B162" s="448" t="s">
        <v>1409</v>
      </c>
      <c r="C162" s="197" t="s">
        <v>20</v>
      </c>
      <c r="D162" s="77">
        <v>1</v>
      </c>
      <c r="E162" s="82"/>
      <c r="F162" s="83"/>
      <c r="G162" s="40">
        <f t="shared" ref="G162:G165" si="5">E162*F162</f>
        <v>0</v>
      </c>
      <c r="H162" s="40"/>
      <c r="I162" s="323"/>
      <c r="J162" s="72"/>
      <c r="IN162" s="3"/>
    </row>
    <row r="163" spans="1:248" ht="21" customHeight="1" outlineLevel="1">
      <c r="A163" s="346" t="s">
        <v>972</v>
      </c>
      <c r="B163" s="448" t="s">
        <v>1410</v>
      </c>
      <c r="C163" s="197" t="s">
        <v>20</v>
      </c>
      <c r="D163" s="77">
        <v>1</v>
      </c>
      <c r="E163" s="82"/>
      <c r="F163" s="83"/>
      <c r="G163" s="40">
        <f t="shared" si="5"/>
        <v>0</v>
      </c>
      <c r="H163" s="40"/>
      <c r="I163" s="323"/>
      <c r="J163" s="72"/>
      <c r="IN163" s="3"/>
    </row>
    <row r="164" spans="1:248" ht="21" customHeight="1" outlineLevel="1">
      <c r="A164" s="346" t="s">
        <v>1413</v>
      </c>
      <c r="B164" s="448" t="s">
        <v>1411</v>
      </c>
      <c r="C164" s="197" t="s">
        <v>20</v>
      </c>
      <c r="D164" s="77">
        <v>2</v>
      </c>
      <c r="E164" s="82"/>
      <c r="F164" s="83"/>
      <c r="G164" s="40">
        <f t="shared" si="5"/>
        <v>0</v>
      </c>
      <c r="H164" s="40"/>
      <c r="I164" s="323"/>
      <c r="J164" s="72"/>
      <c r="IN164" s="3"/>
    </row>
    <row r="165" spans="1:248" ht="21" customHeight="1" outlineLevel="1">
      <c r="A165" s="346" t="s">
        <v>1414</v>
      </c>
      <c r="B165" s="448" t="s">
        <v>1412</v>
      </c>
      <c r="C165" s="197" t="s">
        <v>20</v>
      </c>
      <c r="D165" s="77">
        <v>1</v>
      </c>
      <c r="E165" s="82"/>
      <c r="F165" s="83"/>
      <c r="G165" s="40">
        <f t="shared" si="5"/>
        <v>0</v>
      </c>
      <c r="H165" s="40"/>
      <c r="I165" s="323"/>
      <c r="J165" s="72"/>
      <c r="IN165" s="3"/>
    </row>
    <row r="166" spans="1:248" ht="21" customHeight="1" outlineLevel="1">
      <c r="A166" s="194" t="s">
        <v>557</v>
      </c>
      <c r="B166" s="376" t="s">
        <v>134</v>
      </c>
      <c r="C166" s="345" t="s">
        <v>20</v>
      </c>
      <c r="D166" s="347">
        <v>1</v>
      </c>
      <c r="E166" s="377"/>
      <c r="F166" s="378"/>
      <c r="G166" s="379">
        <f t="shared" ref="G166:G215" si="6">E166*F166</f>
        <v>0</v>
      </c>
      <c r="H166" s="379"/>
      <c r="I166" s="380"/>
      <c r="J166" s="72"/>
      <c r="IN166" s="3"/>
    </row>
    <row r="167" spans="1:248" ht="21" customHeight="1" outlineLevel="1">
      <c r="A167" s="194" t="s">
        <v>558</v>
      </c>
      <c r="B167" s="376" t="s">
        <v>135</v>
      </c>
      <c r="C167" s="345" t="s">
        <v>20</v>
      </c>
      <c r="D167" s="347">
        <v>1</v>
      </c>
      <c r="E167" s="377"/>
      <c r="F167" s="378"/>
      <c r="G167" s="379">
        <f>SUM(G168:G169)</f>
        <v>0</v>
      </c>
      <c r="H167" s="379"/>
      <c r="I167" s="380"/>
      <c r="J167" s="72"/>
      <c r="IN167" s="3"/>
    </row>
    <row r="168" spans="1:248" ht="21" customHeight="1" outlineLevel="1">
      <c r="A168" s="346" t="s">
        <v>1417</v>
      </c>
      <c r="B168" s="448" t="s">
        <v>1415</v>
      </c>
      <c r="C168" s="197" t="s">
        <v>20</v>
      </c>
      <c r="D168" s="77">
        <v>1</v>
      </c>
      <c r="E168" s="82"/>
      <c r="F168" s="83"/>
      <c r="G168" s="40">
        <f t="shared" si="6"/>
        <v>0</v>
      </c>
      <c r="H168" s="40"/>
      <c r="I168" s="323"/>
      <c r="J168" s="72"/>
      <c r="IN168" s="3"/>
    </row>
    <row r="169" spans="1:248" ht="21" customHeight="1" outlineLevel="1">
      <c r="A169" s="346" t="s">
        <v>1418</v>
      </c>
      <c r="B169" s="448" t="s">
        <v>1416</v>
      </c>
      <c r="C169" s="197" t="s">
        <v>20</v>
      </c>
      <c r="D169" s="77">
        <v>1</v>
      </c>
      <c r="E169" s="82"/>
      <c r="F169" s="83"/>
      <c r="G169" s="40">
        <f t="shared" si="6"/>
        <v>0</v>
      </c>
      <c r="H169" s="40"/>
      <c r="I169" s="323"/>
      <c r="J169" s="72"/>
      <c r="IN169" s="3"/>
    </row>
    <row r="170" spans="1:248" ht="21" customHeight="1" outlineLevel="1">
      <c r="A170" s="194" t="s">
        <v>559</v>
      </c>
      <c r="B170" s="376" t="s">
        <v>61</v>
      </c>
      <c r="C170" s="345" t="s">
        <v>20</v>
      </c>
      <c r="D170" s="347">
        <v>1</v>
      </c>
      <c r="E170" s="377"/>
      <c r="F170" s="378"/>
      <c r="G170" s="379">
        <f t="shared" si="6"/>
        <v>0</v>
      </c>
      <c r="H170" s="379"/>
      <c r="I170" s="380"/>
      <c r="J170" s="72"/>
      <c r="IN170" s="3"/>
    </row>
    <row r="171" spans="1:248" ht="21" customHeight="1" outlineLevel="1">
      <c r="A171" s="194" t="s">
        <v>560</v>
      </c>
      <c r="B171" s="376" t="s">
        <v>1421</v>
      </c>
      <c r="C171" s="345" t="s">
        <v>20</v>
      </c>
      <c r="D171" s="347">
        <v>1</v>
      </c>
      <c r="E171" s="377"/>
      <c r="F171" s="378"/>
      <c r="G171" s="379">
        <f>SUM(G172:G173)</f>
        <v>0</v>
      </c>
      <c r="H171" s="379"/>
      <c r="I171" s="380"/>
      <c r="J171" s="72"/>
      <c r="IN171" s="3"/>
    </row>
    <row r="172" spans="1:248" ht="21" customHeight="1" outlineLevel="1">
      <c r="A172" s="346" t="s">
        <v>1419</v>
      </c>
      <c r="B172" s="448" t="s">
        <v>1336</v>
      </c>
      <c r="C172" s="197" t="s">
        <v>31</v>
      </c>
      <c r="D172" s="77">
        <v>20</v>
      </c>
      <c r="E172" s="82"/>
      <c r="F172" s="83"/>
      <c r="G172" s="40">
        <f t="shared" si="6"/>
        <v>0</v>
      </c>
      <c r="H172" s="40"/>
      <c r="I172" s="323"/>
      <c r="J172" s="72"/>
      <c r="IN172" s="3"/>
    </row>
    <row r="173" spans="1:248" ht="21" customHeight="1" outlineLevel="1">
      <c r="A173" s="346" t="s">
        <v>1420</v>
      </c>
      <c r="B173" s="448" t="s">
        <v>1336</v>
      </c>
      <c r="C173" s="197" t="s">
        <v>31</v>
      </c>
      <c r="D173" s="77">
        <v>20</v>
      </c>
      <c r="E173" s="82"/>
      <c r="F173" s="83"/>
      <c r="G173" s="40">
        <f t="shared" si="6"/>
        <v>0</v>
      </c>
      <c r="H173" s="40"/>
      <c r="I173" s="323"/>
      <c r="J173" s="72"/>
      <c r="IN173" s="3"/>
    </row>
    <row r="174" spans="1:248" ht="21" customHeight="1" outlineLevel="1">
      <c r="A174" s="194" t="s">
        <v>561</v>
      </c>
      <c r="B174" s="376" t="s">
        <v>62</v>
      </c>
      <c r="C174" s="345" t="s">
        <v>20</v>
      </c>
      <c r="D174" s="347">
        <v>1</v>
      </c>
      <c r="E174" s="377"/>
      <c r="F174" s="378"/>
      <c r="G174" s="379">
        <f>SUM(G175:G176)</f>
        <v>0</v>
      </c>
      <c r="H174" s="387"/>
      <c r="I174" s="380"/>
      <c r="J174" s="72"/>
      <c r="IN174" s="3"/>
    </row>
    <row r="175" spans="1:248" ht="21" customHeight="1" outlineLevel="1">
      <c r="A175" s="346" t="s">
        <v>1424</v>
      </c>
      <c r="B175" s="448" t="s">
        <v>1422</v>
      </c>
      <c r="C175" s="197" t="s">
        <v>20</v>
      </c>
      <c r="D175" s="77">
        <v>1</v>
      </c>
      <c r="E175" s="82"/>
      <c r="F175" s="83"/>
      <c r="G175" s="40">
        <f t="shared" si="6"/>
        <v>0</v>
      </c>
      <c r="H175" s="40"/>
      <c r="I175" s="323"/>
      <c r="J175" s="72"/>
      <c r="IN175" s="3"/>
    </row>
    <row r="176" spans="1:248" ht="21" customHeight="1" outlineLevel="1">
      <c r="A176" s="346" t="s">
        <v>1425</v>
      </c>
      <c r="B176" s="448" t="s">
        <v>1423</v>
      </c>
      <c r="C176" s="197" t="s">
        <v>20</v>
      </c>
      <c r="D176" s="77">
        <v>1</v>
      </c>
      <c r="E176" s="82"/>
      <c r="F176" s="83"/>
      <c r="G176" s="40">
        <f t="shared" si="6"/>
        <v>0</v>
      </c>
      <c r="H176" s="40"/>
      <c r="I176" s="323"/>
      <c r="J176" s="72"/>
      <c r="IN176" s="3"/>
    </row>
    <row r="177" spans="1:248" ht="21" customHeight="1" outlineLevel="1">
      <c r="A177" s="194" t="s">
        <v>562</v>
      </c>
      <c r="B177" s="376" t="s">
        <v>63</v>
      </c>
      <c r="C177" s="345" t="s">
        <v>20</v>
      </c>
      <c r="D177" s="347">
        <v>1</v>
      </c>
      <c r="E177" s="377"/>
      <c r="F177" s="378"/>
      <c r="G177" s="379">
        <f t="shared" si="6"/>
        <v>0</v>
      </c>
      <c r="H177" s="379"/>
      <c r="I177" s="380"/>
      <c r="J177" s="72"/>
      <c r="IN177" s="3"/>
    </row>
    <row r="178" spans="1:248" ht="21" customHeight="1" outlineLevel="1">
      <c r="A178" s="194" t="s">
        <v>563</v>
      </c>
      <c r="B178" s="376" t="s">
        <v>136</v>
      </c>
      <c r="C178" s="345" t="s">
        <v>20</v>
      </c>
      <c r="D178" s="347">
        <v>1</v>
      </c>
      <c r="E178" s="377"/>
      <c r="F178" s="378"/>
      <c r="G178" s="379">
        <f>SUM(G179:G211)</f>
        <v>0</v>
      </c>
      <c r="H178" s="379"/>
      <c r="I178" s="380"/>
      <c r="J178" s="72"/>
      <c r="IN178" s="3"/>
    </row>
    <row r="179" spans="1:248" ht="21" customHeight="1" outlineLevel="1">
      <c r="A179" s="346" t="s">
        <v>1459</v>
      </c>
      <c r="B179" s="448" t="s">
        <v>1426</v>
      </c>
      <c r="C179" s="197" t="s">
        <v>20</v>
      </c>
      <c r="D179" s="77">
        <v>1</v>
      </c>
      <c r="E179" s="82"/>
      <c r="F179" s="83"/>
      <c r="G179" s="40">
        <f t="shared" si="6"/>
        <v>0</v>
      </c>
      <c r="H179" s="40"/>
      <c r="I179" s="323"/>
      <c r="J179" s="72"/>
      <c r="IN179" s="3"/>
    </row>
    <row r="180" spans="1:248" ht="21" customHeight="1" outlineLevel="1">
      <c r="A180" s="346" t="s">
        <v>1460</v>
      </c>
      <c r="B180" s="448" t="s">
        <v>1427</v>
      </c>
      <c r="C180" s="197" t="s">
        <v>20</v>
      </c>
      <c r="D180" s="77">
        <v>1</v>
      </c>
      <c r="E180" s="82"/>
      <c r="F180" s="83"/>
      <c r="G180" s="40">
        <f t="shared" si="6"/>
        <v>0</v>
      </c>
      <c r="H180" s="40"/>
      <c r="I180" s="323"/>
      <c r="J180" s="72"/>
      <c r="IN180" s="3"/>
    </row>
    <row r="181" spans="1:248" ht="21" customHeight="1" outlineLevel="1">
      <c r="A181" s="346" t="s">
        <v>1461</v>
      </c>
      <c r="B181" s="448" t="s">
        <v>1428</v>
      </c>
      <c r="C181" s="197" t="s">
        <v>20</v>
      </c>
      <c r="D181" s="77">
        <v>1</v>
      </c>
      <c r="E181" s="82"/>
      <c r="F181" s="83"/>
      <c r="G181" s="40">
        <f t="shared" si="6"/>
        <v>0</v>
      </c>
      <c r="H181" s="40"/>
      <c r="I181" s="323"/>
      <c r="J181" s="72"/>
      <c r="IN181" s="3"/>
    </row>
    <row r="182" spans="1:248" ht="21" customHeight="1" outlineLevel="1">
      <c r="A182" s="346" t="s">
        <v>1462</v>
      </c>
      <c r="B182" s="448" t="s">
        <v>1429</v>
      </c>
      <c r="C182" s="197" t="s">
        <v>20</v>
      </c>
      <c r="D182" s="77">
        <v>1</v>
      </c>
      <c r="E182" s="82"/>
      <c r="F182" s="83"/>
      <c r="G182" s="40">
        <f t="shared" si="6"/>
        <v>0</v>
      </c>
      <c r="H182" s="40"/>
      <c r="I182" s="323"/>
      <c r="J182" s="72"/>
      <c r="IN182" s="3"/>
    </row>
    <row r="183" spans="1:248" ht="21" customHeight="1" outlineLevel="1">
      <c r="A183" s="346" t="s">
        <v>1463</v>
      </c>
      <c r="B183" s="448" t="s">
        <v>1430</v>
      </c>
      <c r="C183" s="197" t="s">
        <v>20</v>
      </c>
      <c r="D183" s="77">
        <v>1</v>
      </c>
      <c r="E183" s="82"/>
      <c r="F183" s="83"/>
      <c r="G183" s="40">
        <f t="shared" si="6"/>
        <v>0</v>
      </c>
      <c r="H183" s="40"/>
      <c r="I183" s="323"/>
      <c r="J183" s="72"/>
      <c r="IN183" s="3"/>
    </row>
    <row r="184" spans="1:248" ht="21" customHeight="1" outlineLevel="1">
      <c r="A184" s="346" t="s">
        <v>1464</v>
      </c>
      <c r="B184" s="448" t="s">
        <v>1431</v>
      </c>
      <c r="C184" s="197" t="s">
        <v>20</v>
      </c>
      <c r="D184" s="77">
        <v>1</v>
      </c>
      <c r="E184" s="82"/>
      <c r="F184" s="83"/>
      <c r="G184" s="40">
        <f t="shared" si="6"/>
        <v>0</v>
      </c>
      <c r="H184" s="40"/>
      <c r="I184" s="323"/>
      <c r="J184" s="72"/>
      <c r="IN184" s="3"/>
    </row>
    <row r="185" spans="1:248" ht="21" customHeight="1" outlineLevel="1">
      <c r="A185" s="346" t="s">
        <v>1465</v>
      </c>
      <c r="B185" s="448" t="s">
        <v>1432</v>
      </c>
      <c r="C185" s="197" t="s">
        <v>32</v>
      </c>
      <c r="D185" s="77">
        <v>2</v>
      </c>
      <c r="E185" s="82"/>
      <c r="F185" s="83"/>
      <c r="G185" s="40">
        <f t="shared" si="6"/>
        <v>0</v>
      </c>
      <c r="H185" s="40"/>
      <c r="I185" s="323"/>
      <c r="J185" s="72"/>
      <c r="IN185" s="3"/>
    </row>
    <row r="186" spans="1:248" ht="21" customHeight="1" outlineLevel="1">
      <c r="A186" s="346" t="s">
        <v>1466</v>
      </c>
      <c r="B186" s="448" t="s">
        <v>1433</v>
      </c>
      <c r="C186" s="197" t="s">
        <v>32</v>
      </c>
      <c r="D186" s="77">
        <v>10</v>
      </c>
      <c r="E186" s="82"/>
      <c r="F186" s="83"/>
      <c r="G186" s="40">
        <f t="shared" si="6"/>
        <v>0</v>
      </c>
      <c r="H186" s="40"/>
      <c r="I186" s="323"/>
      <c r="J186" s="72"/>
      <c r="IN186" s="3"/>
    </row>
    <row r="187" spans="1:248" ht="21" customHeight="1" outlineLevel="1">
      <c r="A187" s="346" t="s">
        <v>1467</v>
      </c>
      <c r="B187" s="448" t="s">
        <v>1434</v>
      </c>
      <c r="C187" s="197" t="s">
        <v>32</v>
      </c>
      <c r="D187" s="77">
        <v>9</v>
      </c>
      <c r="E187" s="82"/>
      <c r="F187" s="83"/>
      <c r="G187" s="40">
        <f t="shared" si="6"/>
        <v>0</v>
      </c>
      <c r="H187" s="40"/>
      <c r="I187" s="323"/>
      <c r="J187" s="72"/>
      <c r="IN187" s="3"/>
    </row>
    <row r="188" spans="1:248" ht="21" customHeight="1" outlineLevel="1">
      <c r="A188" s="346" t="s">
        <v>1468</v>
      </c>
      <c r="B188" s="448" t="s">
        <v>1435</v>
      </c>
      <c r="C188" s="197" t="s">
        <v>32</v>
      </c>
      <c r="D188" s="77">
        <v>9</v>
      </c>
      <c r="E188" s="82"/>
      <c r="F188" s="83"/>
      <c r="G188" s="40">
        <f t="shared" si="6"/>
        <v>0</v>
      </c>
      <c r="H188" s="40"/>
      <c r="I188" s="323"/>
      <c r="J188" s="72"/>
      <c r="IN188" s="3"/>
    </row>
    <row r="189" spans="1:248" ht="21" customHeight="1" outlineLevel="1">
      <c r="A189" s="346" t="s">
        <v>1469</v>
      </c>
      <c r="B189" s="448" t="s">
        <v>1436</v>
      </c>
      <c r="C189" s="197" t="s">
        <v>32</v>
      </c>
      <c r="D189" s="77">
        <v>4</v>
      </c>
      <c r="E189" s="82"/>
      <c r="F189" s="83"/>
      <c r="G189" s="40">
        <f t="shared" si="6"/>
        <v>0</v>
      </c>
      <c r="H189" s="40"/>
      <c r="I189" s="323"/>
      <c r="J189" s="72"/>
      <c r="IN189" s="3"/>
    </row>
    <row r="190" spans="1:248" ht="21" customHeight="1" outlineLevel="1">
      <c r="A190" s="346" t="s">
        <v>1470</v>
      </c>
      <c r="B190" s="448" t="s">
        <v>1437</v>
      </c>
      <c r="C190" s="197" t="s">
        <v>32</v>
      </c>
      <c r="D190" s="77">
        <v>1</v>
      </c>
      <c r="E190" s="82"/>
      <c r="F190" s="83"/>
      <c r="G190" s="40">
        <f t="shared" si="6"/>
        <v>0</v>
      </c>
      <c r="H190" s="40"/>
      <c r="I190" s="323"/>
      <c r="J190" s="72"/>
      <c r="IN190" s="3"/>
    </row>
    <row r="191" spans="1:248" ht="21" customHeight="1" outlineLevel="1">
      <c r="A191" s="346" t="s">
        <v>1471</v>
      </c>
      <c r="B191" s="448" t="s">
        <v>1438</v>
      </c>
      <c r="C191" s="197" t="s">
        <v>32</v>
      </c>
      <c r="D191" s="77">
        <v>2</v>
      </c>
      <c r="E191" s="82"/>
      <c r="F191" s="83"/>
      <c r="G191" s="40">
        <f t="shared" si="6"/>
        <v>0</v>
      </c>
      <c r="H191" s="40"/>
      <c r="I191" s="323"/>
      <c r="J191" s="72"/>
      <c r="IN191" s="3"/>
    </row>
    <row r="192" spans="1:248" ht="21" customHeight="1" outlineLevel="1">
      <c r="A192" s="346" t="s">
        <v>1472</v>
      </c>
      <c r="B192" s="448" t="s">
        <v>1439</v>
      </c>
      <c r="C192" s="197" t="s">
        <v>17</v>
      </c>
      <c r="D192" s="77">
        <v>110</v>
      </c>
      <c r="E192" s="82"/>
      <c r="F192" s="83"/>
      <c r="G192" s="40">
        <f t="shared" si="6"/>
        <v>0</v>
      </c>
      <c r="H192" s="40"/>
      <c r="I192" s="323"/>
      <c r="J192" s="72"/>
      <c r="IN192" s="3"/>
    </row>
    <row r="193" spans="1:248" ht="21" customHeight="1" outlineLevel="1">
      <c r="A193" s="346" t="s">
        <v>1473</v>
      </c>
      <c r="B193" s="448" t="s">
        <v>1440</v>
      </c>
      <c r="C193" s="197" t="s">
        <v>17</v>
      </c>
      <c r="D193" s="77">
        <v>325</v>
      </c>
      <c r="E193" s="82"/>
      <c r="F193" s="83"/>
      <c r="G193" s="40">
        <f t="shared" si="6"/>
        <v>0</v>
      </c>
      <c r="H193" s="40"/>
      <c r="I193" s="323"/>
      <c r="J193" s="72"/>
      <c r="IN193" s="3"/>
    </row>
    <row r="194" spans="1:248" ht="21" customHeight="1" outlineLevel="1">
      <c r="A194" s="346" t="s">
        <v>1474</v>
      </c>
      <c r="B194" s="448" t="s">
        <v>1441</v>
      </c>
      <c r="C194" s="197" t="s">
        <v>17</v>
      </c>
      <c r="D194" s="77">
        <v>25</v>
      </c>
      <c r="E194" s="82"/>
      <c r="F194" s="83"/>
      <c r="G194" s="40">
        <f t="shared" si="6"/>
        <v>0</v>
      </c>
      <c r="H194" s="40"/>
      <c r="I194" s="323"/>
      <c r="J194" s="72"/>
      <c r="IN194" s="3"/>
    </row>
    <row r="195" spans="1:248" ht="21" customHeight="1" outlineLevel="1">
      <c r="A195" s="346" t="s">
        <v>1475</v>
      </c>
      <c r="B195" s="448" t="s">
        <v>1442</v>
      </c>
      <c r="C195" s="197" t="s">
        <v>17</v>
      </c>
      <c r="D195" s="77">
        <v>58</v>
      </c>
      <c r="E195" s="82"/>
      <c r="F195" s="83"/>
      <c r="G195" s="40">
        <f t="shared" si="6"/>
        <v>0</v>
      </c>
      <c r="H195" s="40"/>
      <c r="I195" s="323"/>
      <c r="J195" s="72"/>
      <c r="IN195" s="3"/>
    </row>
    <row r="196" spans="1:248" ht="21" customHeight="1" outlineLevel="1">
      <c r="A196" s="346" t="s">
        <v>1476</v>
      </c>
      <c r="B196" s="448" t="s">
        <v>1443</v>
      </c>
      <c r="C196" s="197" t="s">
        <v>17</v>
      </c>
      <c r="D196" s="77">
        <v>166</v>
      </c>
      <c r="E196" s="82"/>
      <c r="F196" s="83"/>
      <c r="G196" s="40">
        <f t="shared" si="6"/>
        <v>0</v>
      </c>
      <c r="H196" s="40"/>
      <c r="I196" s="323"/>
      <c r="J196" s="72"/>
      <c r="IN196" s="3"/>
    </row>
    <row r="197" spans="1:248" ht="21" customHeight="1" outlineLevel="1">
      <c r="A197" s="346" t="s">
        <v>1477</v>
      </c>
      <c r="B197" s="448" t="s">
        <v>1444</v>
      </c>
      <c r="C197" s="197" t="s">
        <v>17</v>
      </c>
      <c r="D197" s="77">
        <v>259</v>
      </c>
      <c r="E197" s="82"/>
      <c r="F197" s="83"/>
      <c r="G197" s="40">
        <f t="shared" si="6"/>
        <v>0</v>
      </c>
      <c r="H197" s="40"/>
      <c r="I197" s="323"/>
      <c r="J197" s="72"/>
      <c r="IN197" s="3"/>
    </row>
    <row r="198" spans="1:248" ht="21" customHeight="1" outlineLevel="1">
      <c r="A198" s="346" t="s">
        <v>1478</v>
      </c>
      <c r="B198" s="448" t="s">
        <v>1445</v>
      </c>
      <c r="C198" s="197" t="s">
        <v>17</v>
      </c>
      <c r="D198" s="77">
        <v>35</v>
      </c>
      <c r="E198" s="82"/>
      <c r="F198" s="83"/>
      <c r="G198" s="40">
        <f t="shared" si="6"/>
        <v>0</v>
      </c>
      <c r="H198" s="40"/>
      <c r="I198" s="323"/>
      <c r="J198" s="72"/>
      <c r="IN198" s="3"/>
    </row>
    <row r="199" spans="1:248" ht="21" customHeight="1" outlineLevel="1">
      <c r="A199" s="346" t="s">
        <v>1479</v>
      </c>
      <c r="B199" s="448" t="s">
        <v>1446</v>
      </c>
      <c r="C199" s="197" t="s">
        <v>17</v>
      </c>
      <c r="D199" s="77">
        <v>69</v>
      </c>
      <c r="E199" s="82"/>
      <c r="F199" s="83"/>
      <c r="G199" s="40">
        <f t="shared" si="6"/>
        <v>0</v>
      </c>
      <c r="H199" s="40"/>
      <c r="I199" s="323"/>
      <c r="J199" s="72"/>
      <c r="IN199" s="3"/>
    </row>
    <row r="200" spans="1:248" ht="21" customHeight="1" outlineLevel="1">
      <c r="A200" s="346" t="s">
        <v>1480</v>
      </c>
      <c r="B200" s="448" t="s">
        <v>1447</v>
      </c>
      <c r="C200" s="197" t="s">
        <v>17</v>
      </c>
      <c r="D200" s="77">
        <v>47</v>
      </c>
      <c r="E200" s="82"/>
      <c r="F200" s="83"/>
      <c r="G200" s="40">
        <f t="shared" si="6"/>
        <v>0</v>
      </c>
      <c r="H200" s="40"/>
      <c r="I200" s="323"/>
      <c r="J200" s="72"/>
      <c r="IN200" s="3"/>
    </row>
    <row r="201" spans="1:248" ht="21" customHeight="1" outlineLevel="1">
      <c r="A201" s="346" t="s">
        <v>1481</v>
      </c>
      <c r="B201" s="448" t="s">
        <v>1448</v>
      </c>
      <c r="C201" s="197" t="s">
        <v>17</v>
      </c>
      <c r="D201" s="77">
        <v>110</v>
      </c>
      <c r="E201" s="82"/>
      <c r="F201" s="83"/>
      <c r="G201" s="40">
        <f t="shared" si="6"/>
        <v>0</v>
      </c>
      <c r="H201" s="40"/>
      <c r="I201" s="323"/>
      <c r="J201" s="72"/>
      <c r="IN201" s="3"/>
    </row>
    <row r="202" spans="1:248" ht="21" customHeight="1" outlineLevel="1">
      <c r="A202" s="346" t="s">
        <v>1482</v>
      </c>
      <c r="B202" s="448" t="s">
        <v>1449</v>
      </c>
      <c r="C202" s="197" t="s">
        <v>17</v>
      </c>
      <c r="D202" s="77">
        <v>265</v>
      </c>
      <c r="E202" s="82"/>
      <c r="F202" s="83"/>
      <c r="G202" s="40">
        <f t="shared" si="6"/>
        <v>0</v>
      </c>
      <c r="H202" s="40"/>
      <c r="I202" s="323"/>
      <c r="J202" s="72"/>
      <c r="IN202" s="3"/>
    </row>
    <row r="203" spans="1:248" ht="21" customHeight="1" outlineLevel="1">
      <c r="A203" s="346" t="s">
        <v>1483</v>
      </c>
      <c r="B203" s="448" t="s">
        <v>1450</v>
      </c>
      <c r="C203" s="197" t="s">
        <v>17</v>
      </c>
      <c r="D203" s="77">
        <v>60</v>
      </c>
      <c r="E203" s="82"/>
      <c r="F203" s="83"/>
      <c r="G203" s="40">
        <f t="shared" si="6"/>
        <v>0</v>
      </c>
      <c r="H203" s="40"/>
      <c r="I203" s="323"/>
      <c r="J203" s="72"/>
      <c r="IN203" s="3"/>
    </row>
    <row r="204" spans="1:248" ht="21" customHeight="1" outlineLevel="1">
      <c r="A204" s="346" t="s">
        <v>1484</v>
      </c>
      <c r="B204" s="448" t="s">
        <v>1451</v>
      </c>
      <c r="C204" s="197" t="s">
        <v>17</v>
      </c>
      <c r="D204" s="77">
        <v>25</v>
      </c>
      <c r="E204" s="82"/>
      <c r="F204" s="83"/>
      <c r="G204" s="40">
        <f t="shared" si="6"/>
        <v>0</v>
      </c>
      <c r="H204" s="40"/>
      <c r="I204" s="323"/>
      <c r="J204" s="72"/>
      <c r="IN204" s="3"/>
    </row>
    <row r="205" spans="1:248" ht="21" customHeight="1" outlineLevel="1">
      <c r="A205" s="346" t="s">
        <v>1485</v>
      </c>
      <c r="B205" s="448" t="s">
        <v>1452</v>
      </c>
      <c r="C205" s="197" t="s">
        <v>17</v>
      </c>
      <c r="D205" s="77">
        <v>32</v>
      </c>
      <c r="E205" s="82"/>
      <c r="F205" s="83"/>
      <c r="G205" s="40">
        <f t="shared" si="6"/>
        <v>0</v>
      </c>
      <c r="H205" s="40"/>
      <c r="I205" s="323"/>
      <c r="J205" s="72"/>
      <c r="IN205" s="3"/>
    </row>
    <row r="206" spans="1:248" ht="21" customHeight="1" outlineLevel="1">
      <c r="A206" s="346" t="s">
        <v>1486</v>
      </c>
      <c r="B206" s="448" t="s">
        <v>1453</v>
      </c>
      <c r="C206" s="197" t="s">
        <v>17</v>
      </c>
      <c r="D206" s="77">
        <v>373</v>
      </c>
      <c r="E206" s="82"/>
      <c r="F206" s="83"/>
      <c r="G206" s="40">
        <f t="shared" si="6"/>
        <v>0</v>
      </c>
      <c r="H206" s="40"/>
      <c r="I206" s="323"/>
      <c r="J206" s="72"/>
      <c r="IN206" s="3"/>
    </row>
    <row r="207" spans="1:248" ht="21" customHeight="1" outlineLevel="1">
      <c r="A207" s="346" t="s">
        <v>1487</v>
      </c>
      <c r="B207" s="448" t="s">
        <v>1454</v>
      </c>
      <c r="C207" s="197" t="s">
        <v>17</v>
      </c>
      <c r="D207" s="77">
        <v>78</v>
      </c>
      <c r="E207" s="82"/>
      <c r="F207" s="83"/>
      <c r="G207" s="40">
        <f t="shared" si="6"/>
        <v>0</v>
      </c>
      <c r="H207" s="40"/>
      <c r="I207" s="323"/>
      <c r="J207" s="72"/>
      <c r="IN207" s="3"/>
    </row>
    <row r="208" spans="1:248" ht="21" customHeight="1" outlineLevel="1">
      <c r="A208" s="346" t="s">
        <v>1488</v>
      </c>
      <c r="B208" s="448" t="s">
        <v>1455</v>
      </c>
      <c r="C208" s="197" t="s">
        <v>17</v>
      </c>
      <c r="D208" s="77">
        <v>151</v>
      </c>
      <c r="E208" s="82"/>
      <c r="F208" s="83"/>
      <c r="G208" s="40">
        <f t="shared" si="6"/>
        <v>0</v>
      </c>
      <c r="H208" s="40"/>
      <c r="I208" s="323"/>
      <c r="J208" s="72"/>
      <c r="IN208" s="3"/>
    </row>
    <row r="209" spans="1:248" ht="21" customHeight="1" outlineLevel="1">
      <c r="A209" s="346" t="s">
        <v>1489</v>
      </c>
      <c r="B209" s="448" t="s">
        <v>1456</v>
      </c>
      <c r="C209" s="197" t="s">
        <v>20</v>
      </c>
      <c r="D209" s="77">
        <v>1</v>
      </c>
      <c r="E209" s="82"/>
      <c r="F209" s="83"/>
      <c r="G209" s="40">
        <f t="shared" si="6"/>
        <v>0</v>
      </c>
      <c r="H209" s="40"/>
      <c r="I209" s="323"/>
      <c r="J209" s="72"/>
      <c r="IN209" s="3"/>
    </row>
    <row r="210" spans="1:248" ht="21" customHeight="1" outlineLevel="1">
      <c r="A210" s="346" t="s">
        <v>1490</v>
      </c>
      <c r="B210" s="448" t="s">
        <v>1457</v>
      </c>
      <c r="C210" s="197" t="s">
        <v>20</v>
      </c>
      <c r="D210" s="77">
        <v>1</v>
      </c>
      <c r="E210" s="82"/>
      <c r="F210" s="83"/>
      <c r="G210" s="40">
        <f t="shared" si="6"/>
        <v>0</v>
      </c>
      <c r="H210" s="40"/>
      <c r="I210" s="323"/>
      <c r="J210" s="72"/>
      <c r="IN210" s="3"/>
    </row>
    <row r="211" spans="1:248" ht="21" customHeight="1" outlineLevel="1">
      <c r="A211" s="346" t="s">
        <v>1491</v>
      </c>
      <c r="B211" s="448" t="s">
        <v>1458</v>
      </c>
      <c r="C211" s="197" t="s">
        <v>20</v>
      </c>
      <c r="D211" s="77">
        <v>1</v>
      </c>
      <c r="E211" s="82"/>
      <c r="F211" s="83"/>
      <c r="G211" s="40">
        <f t="shared" si="6"/>
        <v>0</v>
      </c>
      <c r="H211" s="40"/>
      <c r="I211" s="323"/>
      <c r="J211" s="72"/>
      <c r="IN211" s="3"/>
    </row>
    <row r="212" spans="1:248" ht="21" customHeight="1" outlineLevel="1">
      <c r="A212" s="194" t="s">
        <v>564</v>
      </c>
      <c r="B212" s="376" t="s">
        <v>75</v>
      </c>
      <c r="C212" s="345" t="s">
        <v>20</v>
      </c>
      <c r="D212" s="347">
        <v>1</v>
      </c>
      <c r="E212" s="377"/>
      <c r="F212" s="378"/>
      <c r="G212" s="379">
        <f t="shared" si="6"/>
        <v>0</v>
      </c>
      <c r="H212" s="379"/>
      <c r="I212" s="380"/>
      <c r="J212" s="72"/>
      <c r="IN212" s="3"/>
    </row>
    <row r="213" spans="1:248" ht="21" customHeight="1" outlineLevel="1">
      <c r="A213" s="194" t="s">
        <v>565</v>
      </c>
      <c r="B213" s="376" t="s">
        <v>76</v>
      </c>
      <c r="C213" s="345" t="s">
        <v>20</v>
      </c>
      <c r="D213" s="347">
        <v>1</v>
      </c>
      <c r="E213" s="377"/>
      <c r="F213" s="378"/>
      <c r="G213" s="379">
        <f t="shared" si="6"/>
        <v>0</v>
      </c>
      <c r="H213" s="379"/>
      <c r="I213" s="380"/>
      <c r="J213" s="72"/>
      <c r="IN213" s="3"/>
    </row>
    <row r="214" spans="1:248" ht="21" customHeight="1" outlineLevel="1">
      <c r="A214" s="194" t="s">
        <v>566</v>
      </c>
      <c r="B214" s="376" t="s">
        <v>64</v>
      </c>
      <c r="C214" s="345" t="s">
        <v>20</v>
      </c>
      <c r="D214" s="347">
        <v>1</v>
      </c>
      <c r="E214" s="377"/>
      <c r="F214" s="378"/>
      <c r="G214" s="379">
        <f t="shared" si="6"/>
        <v>0</v>
      </c>
      <c r="H214" s="379"/>
      <c r="I214" s="380"/>
      <c r="J214" s="72"/>
      <c r="IN214" s="3"/>
    </row>
    <row r="215" spans="1:248" ht="25.25" customHeight="1" outlineLevel="1">
      <c r="A215" s="194" t="s">
        <v>567</v>
      </c>
      <c r="B215" s="376" t="s">
        <v>97</v>
      </c>
      <c r="C215" s="345" t="s">
        <v>20</v>
      </c>
      <c r="D215" s="347">
        <v>1</v>
      </c>
      <c r="E215" s="377"/>
      <c r="F215" s="379"/>
      <c r="G215" s="379">
        <f t="shared" si="6"/>
        <v>0</v>
      </c>
      <c r="H215" s="379"/>
      <c r="I215" s="380"/>
      <c r="J215" s="72"/>
    </row>
    <row r="216" spans="1:248" ht="32.75" customHeight="1">
      <c r="A216" s="195" t="s">
        <v>568</v>
      </c>
      <c r="B216" s="349" t="s">
        <v>569</v>
      </c>
      <c r="C216" s="340"/>
      <c r="D216" s="351"/>
      <c r="E216" s="341"/>
      <c r="F216" s="248"/>
      <c r="G216" s="350"/>
      <c r="H216" s="350">
        <f>G217+G221+G222+G225+G226+G227+G231</f>
        <v>0</v>
      </c>
      <c r="I216" s="316"/>
      <c r="J216" s="72"/>
      <c r="IN216" s="3"/>
    </row>
    <row r="217" spans="1:248" ht="21" customHeight="1" outlineLevel="1">
      <c r="A217" s="194" t="s">
        <v>570</v>
      </c>
      <c r="B217" s="376" t="s">
        <v>29</v>
      </c>
      <c r="C217" s="345" t="s">
        <v>20</v>
      </c>
      <c r="D217" s="347">
        <v>1</v>
      </c>
      <c r="E217" s="377"/>
      <c r="F217" s="378"/>
      <c r="G217" s="379">
        <f>SUM(G218:G220)</f>
        <v>0</v>
      </c>
      <c r="H217" s="379"/>
      <c r="I217" s="380"/>
      <c r="J217" s="72"/>
      <c r="IN217" s="3"/>
    </row>
    <row r="218" spans="1:248" ht="21" customHeight="1" outlineLevel="1">
      <c r="A218" s="346" t="s">
        <v>1495</v>
      </c>
      <c r="B218" s="448" t="s">
        <v>1492</v>
      </c>
      <c r="C218" s="197" t="s">
        <v>32</v>
      </c>
      <c r="D218" s="77">
        <v>692</v>
      </c>
      <c r="E218" s="82"/>
      <c r="F218" s="83"/>
      <c r="G218" s="40">
        <f t="shared" ref="G218:G220" si="7">E218*F218</f>
        <v>0</v>
      </c>
      <c r="H218" s="40"/>
      <c r="I218" s="323"/>
      <c r="J218" s="72"/>
      <c r="IN218" s="3"/>
    </row>
    <row r="219" spans="1:248" ht="21" customHeight="1" outlineLevel="1">
      <c r="A219" s="346" t="s">
        <v>1496</v>
      </c>
      <c r="B219" s="448" t="s">
        <v>1493</v>
      </c>
      <c r="C219" s="197" t="s">
        <v>32</v>
      </c>
      <c r="D219" s="77">
        <v>1980</v>
      </c>
      <c r="E219" s="82"/>
      <c r="F219" s="83"/>
      <c r="G219" s="40">
        <f t="shared" si="7"/>
        <v>0</v>
      </c>
      <c r="H219" s="40"/>
      <c r="I219" s="323"/>
      <c r="J219" s="72"/>
      <c r="IN219" s="3"/>
    </row>
    <row r="220" spans="1:248" ht="21" customHeight="1" outlineLevel="1">
      <c r="A220" s="346" t="s">
        <v>1497</v>
      </c>
      <c r="B220" s="448" t="s">
        <v>1494</v>
      </c>
      <c r="C220" s="197" t="s">
        <v>32</v>
      </c>
      <c r="D220" s="77">
        <v>40</v>
      </c>
      <c r="E220" s="82"/>
      <c r="F220" s="83"/>
      <c r="G220" s="40">
        <f t="shared" si="7"/>
        <v>0</v>
      </c>
      <c r="H220" s="40"/>
      <c r="I220" s="323"/>
      <c r="J220" s="72"/>
      <c r="IN220" s="3"/>
    </row>
    <row r="221" spans="1:248" ht="21" customHeight="1" outlineLevel="1">
      <c r="A221" s="194" t="s">
        <v>571</v>
      </c>
      <c r="B221" s="376" t="s">
        <v>1498</v>
      </c>
      <c r="C221" s="345" t="s">
        <v>15</v>
      </c>
      <c r="D221" s="347">
        <v>1800</v>
      </c>
      <c r="E221" s="377"/>
      <c r="F221" s="378"/>
      <c r="G221" s="379">
        <f t="shared" ref="G221:G231" si="8">E221*F221</f>
        <v>0</v>
      </c>
      <c r="H221" s="379"/>
      <c r="I221" s="380"/>
      <c r="J221" s="72"/>
      <c r="IN221" s="3"/>
    </row>
    <row r="222" spans="1:248" ht="21" customHeight="1" outlineLevel="1">
      <c r="A222" s="194" t="s">
        <v>572</v>
      </c>
      <c r="B222" s="376" t="s">
        <v>33</v>
      </c>
      <c r="C222" s="345" t="s">
        <v>20</v>
      </c>
      <c r="D222" s="347">
        <v>1</v>
      </c>
      <c r="E222" s="377"/>
      <c r="F222" s="378"/>
      <c r="G222" s="379">
        <f t="shared" si="8"/>
        <v>0</v>
      </c>
      <c r="H222" s="379"/>
      <c r="I222" s="380"/>
      <c r="J222" s="72"/>
      <c r="IN222" s="3"/>
    </row>
    <row r="223" spans="1:248" ht="21" customHeight="1" outlineLevel="1">
      <c r="A223" s="346" t="s">
        <v>1500</v>
      </c>
      <c r="B223" s="448" t="s">
        <v>1499</v>
      </c>
      <c r="C223" s="197" t="s">
        <v>19</v>
      </c>
      <c r="D223" s="77">
        <v>20</v>
      </c>
      <c r="E223" s="82"/>
      <c r="F223" s="83"/>
      <c r="G223" s="40">
        <f t="shared" si="8"/>
        <v>0</v>
      </c>
      <c r="H223" s="40"/>
      <c r="I223" s="323"/>
      <c r="J223" s="72"/>
      <c r="IN223" s="3"/>
    </row>
    <row r="224" spans="1:248" ht="21" customHeight="1" outlineLevel="1">
      <c r="A224" s="346" t="s">
        <v>1501</v>
      </c>
      <c r="B224" s="448" t="s">
        <v>1502</v>
      </c>
      <c r="C224" s="197" t="s">
        <v>19</v>
      </c>
      <c r="D224" s="77">
        <v>1</v>
      </c>
      <c r="E224" s="82"/>
      <c r="F224" s="83"/>
      <c r="G224" s="40">
        <f t="shared" si="8"/>
        <v>0</v>
      </c>
      <c r="H224" s="40"/>
      <c r="I224" s="323"/>
      <c r="J224" s="72"/>
      <c r="IN224" s="3"/>
    </row>
    <row r="225" spans="1:248" ht="21" customHeight="1" outlineLevel="1">
      <c r="A225" s="194" t="s">
        <v>573</v>
      </c>
      <c r="B225" s="376" t="s">
        <v>1503</v>
      </c>
      <c r="C225" s="345" t="s">
        <v>19</v>
      </c>
      <c r="D225" s="347">
        <v>178</v>
      </c>
      <c r="E225" s="377"/>
      <c r="F225" s="378"/>
      <c r="G225" s="379">
        <f t="shared" si="8"/>
        <v>0</v>
      </c>
      <c r="H225" s="379"/>
      <c r="I225" s="380"/>
      <c r="J225" s="72"/>
      <c r="IN225" s="3"/>
    </row>
    <row r="226" spans="1:248" ht="21" customHeight="1" outlineLevel="1">
      <c r="A226" s="194" t="s">
        <v>574</v>
      </c>
      <c r="B226" s="376" t="s">
        <v>1504</v>
      </c>
      <c r="C226" s="345" t="s">
        <v>19</v>
      </c>
      <c r="D226" s="347">
        <v>30</v>
      </c>
      <c r="E226" s="377"/>
      <c r="F226" s="378"/>
      <c r="G226" s="379">
        <f t="shared" si="8"/>
        <v>0</v>
      </c>
      <c r="H226" s="379"/>
      <c r="I226" s="380"/>
      <c r="J226" s="72"/>
      <c r="IN226" s="3"/>
    </row>
    <row r="227" spans="1:248" ht="21" customHeight="1" outlineLevel="1">
      <c r="A227" s="194" t="s">
        <v>575</v>
      </c>
      <c r="B227" s="448" t="s">
        <v>30</v>
      </c>
      <c r="C227" s="345" t="s">
        <v>20</v>
      </c>
      <c r="D227" s="347">
        <v>1</v>
      </c>
      <c r="E227" s="377"/>
      <c r="F227" s="378"/>
      <c r="G227" s="379">
        <f>SUM(G228:G231)</f>
        <v>0</v>
      </c>
      <c r="H227" s="379"/>
      <c r="I227" s="380"/>
      <c r="J227" s="72"/>
      <c r="IN227" s="3"/>
    </row>
    <row r="228" spans="1:248" ht="21" customHeight="1" outlineLevel="1">
      <c r="A228" s="346" t="s">
        <v>1028</v>
      </c>
      <c r="B228" s="448" t="s">
        <v>1505</v>
      </c>
      <c r="C228" s="197" t="s">
        <v>31</v>
      </c>
      <c r="D228" s="77">
        <v>426</v>
      </c>
      <c r="E228" s="82"/>
      <c r="F228" s="83"/>
      <c r="G228" s="40">
        <f t="shared" si="8"/>
        <v>0</v>
      </c>
      <c r="H228" s="40"/>
      <c r="I228" s="323"/>
      <c r="J228" s="72"/>
      <c r="IN228" s="3"/>
    </row>
    <row r="229" spans="1:248" ht="21" customHeight="1" outlineLevel="1">
      <c r="A229" s="346" t="s">
        <v>1029</v>
      </c>
      <c r="B229" s="448" t="s">
        <v>1506</v>
      </c>
      <c r="C229" s="197" t="s">
        <v>31</v>
      </c>
      <c r="D229" s="77">
        <v>1248</v>
      </c>
      <c r="E229" s="82"/>
      <c r="F229" s="83"/>
      <c r="G229" s="40">
        <f t="shared" si="8"/>
        <v>0</v>
      </c>
      <c r="H229" s="40"/>
      <c r="I229" s="323"/>
      <c r="J229" s="72"/>
      <c r="IN229" s="3"/>
    </row>
    <row r="230" spans="1:248" ht="21" customHeight="1" outlineLevel="1">
      <c r="A230" s="346" t="s">
        <v>1030</v>
      </c>
      <c r="B230" s="448" t="s">
        <v>1507</v>
      </c>
      <c r="C230" s="197" t="s">
        <v>19</v>
      </c>
      <c r="D230" s="77">
        <v>127</v>
      </c>
      <c r="E230" s="82"/>
      <c r="F230" s="83"/>
      <c r="G230" s="40">
        <f t="shared" si="8"/>
        <v>0</v>
      </c>
      <c r="H230" s="40"/>
      <c r="I230" s="323"/>
      <c r="J230" s="72"/>
      <c r="IN230" s="3"/>
    </row>
    <row r="231" spans="1:248" ht="25.25" customHeight="1" outlineLevel="1">
      <c r="A231" s="194" t="s">
        <v>581</v>
      </c>
      <c r="B231" s="376" t="s">
        <v>97</v>
      </c>
      <c r="C231" s="345" t="s">
        <v>20</v>
      </c>
      <c r="D231" s="347">
        <v>1</v>
      </c>
      <c r="E231" s="377"/>
      <c r="F231" s="378"/>
      <c r="G231" s="379">
        <f t="shared" si="8"/>
        <v>0</v>
      </c>
      <c r="H231" s="379"/>
      <c r="I231" s="380"/>
      <c r="J231" s="72"/>
      <c r="IN231" s="3"/>
    </row>
    <row r="232" spans="1:248" ht="25.25" customHeight="1">
      <c r="A232" s="195" t="s">
        <v>576</v>
      </c>
      <c r="B232" s="424" t="s">
        <v>1521</v>
      </c>
      <c r="C232" s="340"/>
      <c r="D232" s="351"/>
      <c r="E232" s="341"/>
      <c r="F232" s="342"/>
      <c r="G232" s="343"/>
      <c r="H232" s="350">
        <f>SUM(G233:G234)</f>
        <v>0</v>
      </c>
      <c r="I232" s="352"/>
      <c r="J232" s="72"/>
    </row>
    <row r="233" spans="1:248" ht="25.25" customHeight="1" outlineLevel="1">
      <c r="A233" s="194" t="s">
        <v>578</v>
      </c>
      <c r="B233" s="376" t="s">
        <v>577</v>
      </c>
      <c r="C233" s="345" t="s">
        <v>20</v>
      </c>
      <c r="D233" s="347">
        <v>1</v>
      </c>
      <c r="E233" s="377"/>
      <c r="F233" s="378"/>
      <c r="G233" s="379">
        <f>E233*F233</f>
        <v>0</v>
      </c>
      <c r="H233" s="379"/>
      <c r="I233" s="380"/>
      <c r="J233" s="72"/>
      <c r="IN233" s="3"/>
    </row>
    <row r="234" spans="1:248" ht="25.25" customHeight="1" outlineLevel="1">
      <c r="A234" s="194" t="s">
        <v>582</v>
      </c>
      <c r="B234" s="376" t="s">
        <v>97</v>
      </c>
      <c r="C234" s="345" t="s">
        <v>20</v>
      </c>
      <c r="D234" s="347">
        <v>1</v>
      </c>
      <c r="E234" s="377"/>
      <c r="F234" s="378"/>
      <c r="G234" s="379">
        <f>E234*F234</f>
        <v>0</v>
      </c>
      <c r="H234" s="379"/>
      <c r="I234" s="380"/>
      <c r="J234" s="72"/>
      <c r="IN234" s="3"/>
    </row>
    <row r="235" spans="1:248" s="14" customFormat="1" ht="21" customHeight="1">
      <c r="A235" s="195" t="s">
        <v>579</v>
      </c>
      <c r="B235" s="374" t="s">
        <v>1519</v>
      </c>
      <c r="C235" s="318"/>
      <c r="D235" s="313"/>
      <c r="E235" s="313"/>
      <c r="F235" s="314"/>
      <c r="G235" s="315"/>
      <c r="H235" s="315">
        <f>SUM(G236)</f>
        <v>0</v>
      </c>
      <c r="I235" s="316"/>
      <c r="J235" s="359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/>
      <c r="IH235" s="13"/>
      <c r="II235" s="13"/>
      <c r="IJ235" s="13"/>
      <c r="IK235" s="13"/>
      <c r="IL235" s="13"/>
    </row>
    <row r="236" spans="1:248" s="14" customFormat="1" ht="155.5" customHeight="1" outlineLevel="1">
      <c r="A236" s="278" t="s">
        <v>642</v>
      </c>
      <c r="B236" s="369" t="s">
        <v>938</v>
      </c>
      <c r="C236" s="381" t="s">
        <v>19</v>
      </c>
      <c r="D236" s="382">
        <v>1</v>
      </c>
      <c r="E236" s="383"/>
      <c r="F236" s="384"/>
      <c r="G236" s="385">
        <f>E236*F236</f>
        <v>0</v>
      </c>
      <c r="H236" s="385"/>
      <c r="I236" s="386"/>
      <c r="J236" s="359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/>
      <c r="HM236" s="13"/>
      <c r="HN236" s="13"/>
      <c r="HO236" s="13"/>
      <c r="HP236" s="13"/>
      <c r="HQ236" s="13"/>
      <c r="HR236" s="13"/>
      <c r="HS236" s="13"/>
      <c r="HT236" s="13"/>
      <c r="HU236" s="13"/>
      <c r="HV236" s="13"/>
      <c r="HW236" s="13"/>
      <c r="HX236" s="13"/>
      <c r="HY236" s="13"/>
      <c r="HZ236" s="13"/>
      <c r="IA236" s="13"/>
      <c r="IB236" s="13"/>
      <c r="IC236" s="13"/>
      <c r="ID236" s="13"/>
      <c r="IE236" s="13"/>
      <c r="IF236" s="13"/>
      <c r="IG236" s="13"/>
      <c r="IH236" s="13"/>
      <c r="II236" s="13"/>
      <c r="IJ236" s="13"/>
      <c r="IK236" s="13"/>
      <c r="IL236" s="13"/>
    </row>
    <row r="237" spans="1:248" s="14" customFormat="1" ht="40.25" customHeight="1">
      <c r="A237" s="426" t="s">
        <v>833</v>
      </c>
      <c r="B237" s="374" t="s">
        <v>1898</v>
      </c>
      <c r="C237" s="427" t="s">
        <v>20</v>
      </c>
      <c r="D237" s="313">
        <v>1</v>
      </c>
      <c r="E237" s="313"/>
      <c r="F237" s="314"/>
      <c r="G237" s="315"/>
      <c r="H237" s="315">
        <f>E237*F237</f>
        <v>0</v>
      </c>
      <c r="I237" s="316"/>
      <c r="J237" s="359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  <c r="IE237" s="13"/>
      <c r="IF237" s="13"/>
      <c r="IG237" s="13"/>
      <c r="IH237" s="13"/>
      <c r="II237" s="13"/>
      <c r="IJ237" s="13"/>
      <c r="IK237" s="13"/>
      <c r="IL237" s="13"/>
    </row>
    <row r="238" spans="1:248" s="127" customFormat="1" ht="62.25" customHeight="1" thickBot="1">
      <c r="A238" s="335"/>
      <c r="B238" s="319" t="s">
        <v>288</v>
      </c>
      <c r="C238" s="326"/>
      <c r="D238" s="327"/>
      <c r="E238" s="327"/>
      <c r="F238" s="328"/>
      <c r="G238" s="329"/>
      <c r="H238" s="329">
        <f>H3+H151+H160+H216+H232+H235+H237</f>
        <v>0</v>
      </c>
      <c r="I238" s="330"/>
      <c r="J238" s="125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  <c r="AP238" s="126"/>
      <c r="AQ238" s="126"/>
      <c r="AR238" s="126"/>
      <c r="AS238" s="126"/>
      <c r="AT238" s="126"/>
      <c r="AU238" s="126"/>
      <c r="AV238" s="126"/>
      <c r="AW238" s="126"/>
      <c r="AX238" s="126"/>
      <c r="AY238" s="126"/>
      <c r="AZ238" s="126"/>
      <c r="BA238" s="126"/>
      <c r="BB238" s="126"/>
      <c r="BC238" s="126"/>
      <c r="BD238" s="126"/>
      <c r="BE238" s="126"/>
      <c r="BF238" s="126"/>
      <c r="BG238" s="126"/>
      <c r="BH238" s="126"/>
      <c r="BI238" s="126"/>
      <c r="BJ238" s="126"/>
      <c r="BK238" s="126"/>
      <c r="BL238" s="126"/>
      <c r="BM238" s="126"/>
      <c r="BN238" s="126"/>
      <c r="BO238" s="126"/>
      <c r="BP238" s="126"/>
      <c r="BQ238" s="126"/>
      <c r="BR238" s="126"/>
      <c r="BS238" s="126"/>
      <c r="BT238" s="126"/>
      <c r="BU238" s="126"/>
      <c r="BV238" s="126"/>
      <c r="BW238" s="126"/>
      <c r="BX238" s="126"/>
      <c r="BY238" s="126"/>
      <c r="BZ238" s="126"/>
      <c r="CA238" s="126"/>
      <c r="CB238" s="126"/>
      <c r="CC238" s="126"/>
      <c r="CD238" s="126"/>
      <c r="CE238" s="126"/>
      <c r="CF238" s="126"/>
      <c r="CG238" s="126"/>
      <c r="CH238" s="126"/>
      <c r="CI238" s="126"/>
      <c r="CJ238" s="126"/>
      <c r="CK238" s="126"/>
      <c r="CL238" s="126"/>
      <c r="CM238" s="126"/>
      <c r="CN238" s="126"/>
      <c r="CO238" s="126"/>
      <c r="CP238" s="126"/>
      <c r="CQ238" s="126"/>
      <c r="CR238" s="126"/>
      <c r="CS238" s="126"/>
      <c r="CT238" s="126"/>
      <c r="CU238" s="126"/>
      <c r="CV238" s="126"/>
      <c r="CW238" s="126"/>
      <c r="CX238" s="126"/>
      <c r="CY238" s="126"/>
      <c r="CZ238" s="126"/>
      <c r="DA238" s="126"/>
      <c r="DB238" s="126"/>
      <c r="DC238" s="126"/>
      <c r="DD238" s="126"/>
      <c r="DE238" s="126"/>
      <c r="DF238" s="126"/>
      <c r="DG238" s="126"/>
      <c r="DH238" s="126"/>
      <c r="DI238" s="126"/>
      <c r="DJ238" s="126"/>
      <c r="DK238" s="126"/>
      <c r="DL238" s="126"/>
      <c r="DM238" s="126"/>
      <c r="DN238" s="126"/>
      <c r="DO238" s="126"/>
      <c r="DP238" s="126"/>
      <c r="DQ238" s="126"/>
      <c r="DR238" s="126"/>
      <c r="DS238" s="126"/>
      <c r="DT238" s="126"/>
      <c r="DU238" s="126"/>
      <c r="DV238" s="126"/>
      <c r="DW238" s="126"/>
      <c r="DX238" s="126"/>
      <c r="DY238" s="126"/>
      <c r="DZ238" s="126"/>
      <c r="EA238" s="126"/>
      <c r="EB238" s="126"/>
      <c r="EC238" s="126"/>
      <c r="ED238" s="126"/>
      <c r="EE238" s="126"/>
      <c r="EF238" s="126"/>
      <c r="EG238" s="126"/>
      <c r="EH238" s="126"/>
      <c r="EI238" s="126"/>
      <c r="EJ238" s="126"/>
      <c r="EK238" s="126"/>
      <c r="EL238" s="126"/>
      <c r="EM238" s="126"/>
      <c r="EN238" s="126"/>
      <c r="EO238" s="126"/>
      <c r="EP238" s="126"/>
      <c r="EQ238" s="126"/>
      <c r="ER238" s="126"/>
      <c r="ES238" s="126"/>
      <c r="ET238" s="126"/>
      <c r="EU238" s="126"/>
      <c r="EV238" s="126"/>
      <c r="EW238" s="126"/>
      <c r="EX238" s="126"/>
      <c r="EY238" s="126"/>
      <c r="EZ238" s="126"/>
      <c r="FA238" s="126"/>
      <c r="FB238" s="126"/>
      <c r="FC238" s="126"/>
      <c r="FD238" s="126"/>
      <c r="FE238" s="126"/>
      <c r="FF238" s="126"/>
      <c r="FG238" s="126"/>
      <c r="FH238" s="126"/>
      <c r="FI238" s="126"/>
      <c r="FJ238" s="126"/>
      <c r="FK238" s="126"/>
      <c r="FL238" s="126"/>
      <c r="FM238" s="126"/>
      <c r="FN238" s="126"/>
      <c r="FO238" s="126"/>
      <c r="FP238" s="126"/>
      <c r="FQ238" s="126"/>
      <c r="FR238" s="126"/>
      <c r="FS238" s="126"/>
      <c r="FT238" s="126"/>
      <c r="FU238" s="126"/>
      <c r="FV238" s="126"/>
      <c r="FW238" s="126"/>
      <c r="FX238" s="126"/>
      <c r="FY238" s="126"/>
      <c r="FZ238" s="126"/>
      <c r="GA238" s="126"/>
      <c r="GB238" s="126"/>
      <c r="GC238" s="126"/>
      <c r="GD238" s="126"/>
      <c r="GE238" s="126"/>
      <c r="GF238" s="126"/>
      <c r="GG238" s="126"/>
      <c r="GH238" s="126"/>
      <c r="GI238" s="126"/>
      <c r="GJ238" s="126"/>
      <c r="GK238" s="126"/>
      <c r="GL238" s="126"/>
      <c r="GM238" s="126"/>
      <c r="GN238" s="126"/>
      <c r="GO238" s="126"/>
      <c r="GP238" s="126"/>
      <c r="GQ238" s="126"/>
      <c r="GR238" s="126"/>
      <c r="GS238" s="126"/>
      <c r="GT238" s="126"/>
      <c r="GU238" s="126"/>
      <c r="GV238" s="126"/>
      <c r="GW238" s="126"/>
      <c r="GX238" s="126"/>
      <c r="GY238" s="126"/>
      <c r="GZ238" s="126"/>
      <c r="HA238" s="126"/>
      <c r="HB238" s="126"/>
      <c r="HC238" s="126"/>
      <c r="HD238" s="126"/>
      <c r="HE238" s="126"/>
      <c r="HF238" s="126"/>
      <c r="HG238" s="126"/>
      <c r="HH238" s="126"/>
      <c r="HI238" s="126"/>
      <c r="HJ238" s="126"/>
      <c r="HK238" s="126"/>
      <c r="HL238" s="126"/>
      <c r="HM238" s="126"/>
      <c r="HN238" s="126"/>
      <c r="HO238" s="126"/>
      <c r="HP238" s="126"/>
      <c r="HQ238" s="126"/>
      <c r="HR238" s="126"/>
      <c r="HS238" s="126"/>
      <c r="HT238" s="126"/>
      <c r="HU238" s="126"/>
      <c r="HV238" s="126"/>
      <c r="HW238" s="126"/>
      <c r="HX238" s="126"/>
      <c r="HY238" s="126"/>
      <c r="HZ238" s="126"/>
      <c r="IA238" s="126"/>
      <c r="IB238" s="126"/>
      <c r="IC238" s="126"/>
      <c r="ID238" s="126"/>
      <c r="IE238" s="126"/>
      <c r="IF238" s="126"/>
      <c r="IG238" s="126"/>
      <c r="IH238" s="126"/>
      <c r="II238" s="126"/>
      <c r="IJ238" s="126"/>
      <c r="IK238" s="126"/>
      <c r="IL238" s="126"/>
      <c r="IM238" s="126"/>
    </row>
    <row r="239" spans="1:248" ht="21" customHeight="1">
      <c r="A239" s="187"/>
      <c r="B239" s="33"/>
      <c r="C239" s="165"/>
      <c r="D239" s="165"/>
      <c r="E239" s="165"/>
      <c r="F239" s="166"/>
      <c r="G239" s="167"/>
      <c r="H239" s="167"/>
      <c r="I239" s="167"/>
      <c r="J239" s="18"/>
    </row>
    <row r="240" spans="1:248" ht="21" customHeight="1">
      <c r="A240" s="187"/>
      <c r="B240" s="33"/>
      <c r="C240" s="165"/>
      <c r="D240" s="165"/>
      <c r="E240" s="165"/>
      <c r="F240" s="166"/>
      <c r="G240" s="167"/>
      <c r="H240" s="167"/>
      <c r="I240" s="167"/>
      <c r="J240" s="18"/>
    </row>
    <row r="241" spans="1:10" ht="21" customHeight="1" thickBot="1">
      <c r="A241" s="187"/>
      <c r="B241" s="33"/>
      <c r="C241" s="165"/>
      <c r="D241" s="165"/>
      <c r="E241" s="165"/>
      <c r="F241" s="166"/>
      <c r="G241" s="167"/>
      <c r="H241" s="167"/>
      <c r="I241" s="167"/>
      <c r="J241" s="18"/>
    </row>
    <row r="242" spans="1:10" ht="45" customHeight="1">
      <c r="A242" s="336"/>
      <c r="B242" s="457" t="s">
        <v>112</v>
      </c>
      <c r="C242" s="272" t="s">
        <v>311</v>
      </c>
      <c r="D242" s="465"/>
      <c r="E242" s="465"/>
      <c r="F242" s="465"/>
      <c r="G242" s="465"/>
      <c r="H242" s="466"/>
      <c r="I242" s="333"/>
      <c r="J242" s="18"/>
    </row>
    <row r="243" spans="1:10" ht="45" customHeight="1">
      <c r="A243" s="337"/>
      <c r="B243" s="458"/>
      <c r="C243" s="273" t="s">
        <v>312</v>
      </c>
      <c r="D243" s="467"/>
      <c r="E243" s="467"/>
      <c r="F243" s="467"/>
      <c r="G243" s="467"/>
      <c r="H243" s="468"/>
      <c r="I243" s="332"/>
      <c r="J243" s="18"/>
    </row>
    <row r="244" spans="1:10" ht="45" customHeight="1">
      <c r="A244" s="337"/>
      <c r="B244" s="458"/>
      <c r="C244" s="273" t="s">
        <v>313</v>
      </c>
      <c r="D244" s="467"/>
      <c r="E244" s="467"/>
      <c r="F244" s="467"/>
      <c r="G244" s="467"/>
      <c r="H244" s="468"/>
      <c r="I244" s="332"/>
      <c r="J244" s="18"/>
    </row>
    <row r="245" spans="1:10" ht="45" customHeight="1" thickBot="1">
      <c r="A245" s="338"/>
      <c r="B245" s="459"/>
      <c r="C245" s="274" t="s">
        <v>314</v>
      </c>
      <c r="D245" s="463"/>
      <c r="E245" s="463"/>
      <c r="F245" s="463"/>
      <c r="G245" s="463"/>
      <c r="H245" s="464"/>
      <c r="I245" s="331"/>
      <c r="J245" s="18"/>
    </row>
    <row r="246" spans="1:10" ht="21" customHeight="1">
      <c r="A246" s="339"/>
      <c r="B246" s="28"/>
      <c r="C246" s="168"/>
      <c r="D246" s="168"/>
      <c r="E246" s="168"/>
      <c r="F246" s="169"/>
      <c r="G246" s="170"/>
      <c r="H246" s="170"/>
      <c r="I246" s="171"/>
    </row>
  </sheetData>
  <mergeCells count="6">
    <mergeCell ref="B242:B245"/>
    <mergeCell ref="D243:H243"/>
    <mergeCell ref="D244:H244"/>
    <mergeCell ref="D245:H245"/>
    <mergeCell ref="C1:I1"/>
    <mergeCell ref="D242:H242"/>
  </mergeCells>
  <phoneticPr fontId="54" type="noConversion"/>
  <pageMargins left="0.7" right="0.7" top="0.75" bottom="0.75" header="0.3" footer="0.3"/>
  <ignoredErrors>
    <ignoredError sqref="G227 G178 G174 G171 G167 G144 G139 G136 G133 G79 G52 G44 G30 G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35C51-97EA-4428-A531-25A1592DB39E}">
  <dimension ref="A1:IL437"/>
  <sheetViews>
    <sheetView zoomScale="85" zoomScaleNormal="85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 activeCell="B106" sqref="B106"/>
    </sheetView>
  </sheetViews>
  <sheetFormatPr defaultColWidth="16.36328125" defaultRowHeight="14" outlineLevelRow="2"/>
  <cols>
    <col min="1" max="1" width="13.81640625" style="189" customWidth="1"/>
    <col min="2" max="2" width="73.81640625" style="7" customWidth="1"/>
    <col min="3" max="5" width="18.81640625" style="16" customWidth="1"/>
    <col min="6" max="6" width="22.6328125" style="19" customWidth="1"/>
    <col min="7" max="7" width="28.08984375" style="17" customWidth="1"/>
    <col min="8" max="9" width="28.08984375" style="15" customWidth="1"/>
    <col min="10" max="245" width="16.36328125" style="3"/>
    <col min="246" max="16384" width="16.36328125" style="4"/>
  </cols>
  <sheetData>
    <row r="1" spans="1:246" ht="48" customHeight="1">
      <c r="A1" s="188"/>
      <c r="B1" s="348" t="s">
        <v>583</v>
      </c>
      <c r="C1" s="471" t="s">
        <v>289</v>
      </c>
      <c r="D1" s="472"/>
      <c r="E1" s="472"/>
      <c r="F1" s="472"/>
      <c r="G1" s="472"/>
      <c r="H1" s="472"/>
      <c r="I1" s="473"/>
    </row>
    <row r="2" spans="1:246" s="2" customFormat="1" ht="45" customHeight="1">
      <c r="A2" s="240" t="s">
        <v>290</v>
      </c>
      <c r="B2" s="200" t="s">
        <v>16</v>
      </c>
      <c r="C2" s="317" t="s">
        <v>168</v>
      </c>
      <c r="D2" s="20" t="s">
        <v>318</v>
      </c>
      <c r="E2" s="20" t="s">
        <v>424</v>
      </c>
      <c r="F2" s="21" t="s">
        <v>99</v>
      </c>
      <c r="G2" s="21" t="s">
        <v>98</v>
      </c>
      <c r="H2" s="321" t="s">
        <v>167</v>
      </c>
      <c r="I2" s="322" t="s">
        <v>315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</row>
    <row r="3" spans="1:246" s="42" customFormat="1" ht="21" customHeight="1">
      <c r="A3" s="353" t="s">
        <v>156</v>
      </c>
      <c r="B3" s="354" t="s">
        <v>511</v>
      </c>
      <c r="C3" s="355"/>
      <c r="D3" s="356"/>
      <c r="E3" s="356"/>
      <c r="F3" s="357"/>
      <c r="G3" s="358"/>
      <c r="H3" s="342">
        <f>SUM(G4:G21)</f>
        <v>0</v>
      </c>
      <c r="I3" s="34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</row>
    <row r="4" spans="1:246" ht="21" customHeight="1" outlineLevel="1">
      <c r="A4" s="278" t="s">
        <v>291</v>
      </c>
      <c r="B4" s="391" t="s">
        <v>425</v>
      </c>
      <c r="C4" s="392" t="s">
        <v>19</v>
      </c>
      <c r="D4" s="347">
        <v>10</v>
      </c>
      <c r="E4" s="347"/>
      <c r="F4" s="390"/>
      <c r="G4" s="393">
        <f t="shared" ref="G4:G20" si="0">E4*F4</f>
        <v>0</v>
      </c>
      <c r="H4" s="38"/>
      <c r="I4" s="388"/>
      <c r="IL4" s="3"/>
    </row>
    <row r="5" spans="1:246" ht="21" customHeight="1" outlineLevel="1">
      <c r="A5" s="278" t="s">
        <v>292</v>
      </c>
      <c r="B5" s="391" t="s">
        <v>426</v>
      </c>
      <c r="C5" s="392" t="s">
        <v>19</v>
      </c>
      <c r="D5" s="347">
        <v>3</v>
      </c>
      <c r="E5" s="347"/>
      <c r="F5" s="390"/>
      <c r="G5" s="393">
        <f t="shared" si="0"/>
        <v>0</v>
      </c>
      <c r="H5" s="38"/>
      <c r="I5" s="388"/>
      <c r="IL5" s="3"/>
    </row>
    <row r="6" spans="1:246" ht="21" customHeight="1" outlineLevel="1">
      <c r="A6" s="278" t="s">
        <v>527</v>
      </c>
      <c r="B6" s="391" t="s">
        <v>274</v>
      </c>
      <c r="C6" s="392" t="s">
        <v>19</v>
      </c>
      <c r="D6" s="347">
        <v>13</v>
      </c>
      <c r="E6" s="347"/>
      <c r="F6" s="390"/>
      <c r="G6" s="393">
        <f t="shared" si="0"/>
        <v>0</v>
      </c>
      <c r="H6" s="38"/>
      <c r="I6" s="388"/>
      <c r="IL6" s="3"/>
    </row>
    <row r="7" spans="1:246" ht="21" customHeight="1" outlineLevel="1">
      <c r="A7" s="278" t="s">
        <v>528</v>
      </c>
      <c r="B7" s="391" t="s">
        <v>427</v>
      </c>
      <c r="C7" s="392" t="s">
        <v>19</v>
      </c>
      <c r="D7" s="347">
        <v>13</v>
      </c>
      <c r="E7" s="347"/>
      <c r="F7" s="390"/>
      <c r="G7" s="393">
        <f t="shared" si="0"/>
        <v>0</v>
      </c>
      <c r="H7" s="38"/>
      <c r="I7" s="388"/>
      <c r="IL7" s="3"/>
    </row>
    <row r="8" spans="1:246" ht="21" customHeight="1" outlineLevel="1">
      <c r="A8" s="278" t="s">
        <v>529</v>
      </c>
      <c r="B8" s="391" t="s">
        <v>428</v>
      </c>
      <c r="C8" s="392" t="s">
        <v>19</v>
      </c>
      <c r="D8" s="347">
        <v>38</v>
      </c>
      <c r="E8" s="347"/>
      <c r="F8" s="390"/>
      <c r="G8" s="393">
        <f t="shared" si="0"/>
        <v>0</v>
      </c>
      <c r="H8" s="38"/>
      <c r="I8" s="388"/>
      <c r="IL8" s="3"/>
    </row>
    <row r="9" spans="1:246" ht="21" customHeight="1" outlineLevel="1">
      <c r="A9" s="278" t="s">
        <v>530</v>
      </c>
      <c r="B9" s="391" t="s">
        <v>429</v>
      </c>
      <c r="C9" s="392" t="s">
        <v>19</v>
      </c>
      <c r="D9" s="347">
        <v>38</v>
      </c>
      <c r="E9" s="347"/>
      <c r="F9" s="390"/>
      <c r="G9" s="393">
        <f t="shared" si="0"/>
        <v>0</v>
      </c>
      <c r="H9" s="38"/>
      <c r="I9" s="388"/>
      <c r="IL9" s="3"/>
    </row>
    <row r="10" spans="1:246" ht="21" customHeight="1" outlineLevel="1">
      <c r="A10" s="278" t="s">
        <v>531</v>
      </c>
      <c r="B10" s="391" t="s">
        <v>275</v>
      </c>
      <c r="C10" s="392" t="s">
        <v>31</v>
      </c>
      <c r="D10" s="347">
        <v>650</v>
      </c>
      <c r="E10" s="347"/>
      <c r="F10" s="390"/>
      <c r="G10" s="393">
        <f t="shared" si="0"/>
        <v>0</v>
      </c>
      <c r="H10" s="38"/>
      <c r="I10" s="388"/>
      <c r="IL10" s="3"/>
    </row>
    <row r="11" spans="1:246" ht="21" customHeight="1" outlineLevel="1">
      <c r="A11" s="278" t="s">
        <v>532</v>
      </c>
      <c r="B11" s="391" t="s">
        <v>276</v>
      </c>
      <c r="C11" s="392" t="s">
        <v>31</v>
      </c>
      <c r="D11" s="347">
        <v>600</v>
      </c>
      <c r="E11" s="347"/>
      <c r="F11" s="390"/>
      <c r="G11" s="393">
        <f t="shared" si="0"/>
        <v>0</v>
      </c>
      <c r="H11" s="38"/>
      <c r="I11" s="388"/>
      <c r="IL11" s="3"/>
    </row>
    <row r="12" spans="1:246" ht="21" customHeight="1" outlineLevel="1">
      <c r="A12" s="278" t="s">
        <v>533</v>
      </c>
      <c r="B12" s="391" t="s">
        <v>277</v>
      </c>
      <c r="C12" s="392" t="s">
        <v>31</v>
      </c>
      <c r="D12" s="347">
        <v>600</v>
      </c>
      <c r="E12" s="347"/>
      <c r="F12" s="390"/>
      <c r="G12" s="393">
        <f t="shared" si="0"/>
        <v>0</v>
      </c>
      <c r="H12" s="38"/>
      <c r="I12" s="388"/>
      <c r="IL12" s="3"/>
    </row>
    <row r="13" spans="1:246" ht="21" customHeight="1" outlineLevel="1">
      <c r="A13" s="278" t="s">
        <v>534</v>
      </c>
      <c r="B13" s="391" t="s">
        <v>430</v>
      </c>
      <c r="C13" s="392" t="s">
        <v>19</v>
      </c>
      <c r="D13" s="347">
        <v>2</v>
      </c>
      <c r="E13" s="347"/>
      <c r="F13" s="390"/>
      <c r="G13" s="393">
        <f t="shared" si="0"/>
        <v>0</v>
      </c>
      <c r="H13" s="38"/>
      <c r="I13" s="388"/>
      <c r="IL13" s="3"/>
    </row>
    <row r="14" spans="1:246" ht="21" customHeight="1" outlineLevel="1">
      <c r="A14" s="278" t="s">
        <v>535</v>
      </c>
      <c r="B14" s="391" t="s">
        <v>278</v>
      </c>
      <c r="C14" s="392" t="s">
        <v>19</v>
      </c>
      <c r="D14" s="347">
        <v>1</v>
      </c>
      <c r="E14" s="347"/>
      <c r="F14" s="390"/>
      <c r="G14" s="393">
        <f t="shared" si="0"/>
        <v>0</v>
      </c>
      <c r="H14" s="38"/>
      <c r="I14" s="388"/>
      <c r="IL14" s="3"/>
    </row>
    <row r="15" spans="1:246" ht="21" customHeight="1" outlineLevel="1">
      <c r="A15" s="278" t="s">
        <v>536</v>
      </c>
      <c r="B15" s="391" t="s">
        <v>431</v>
      </c>
      <c r="C15" s="392" t="s">
        <v>19</v>
      </c>
      <c r="D15" s="347">
        <v>1</v>
      </c>
      <c r="E15" s="347"/>
      <c r="F15" s="390"/>
      <c r="G15" s="393">
        <f t="shared" si="0"/>
        <v>0</v>
      </c>
      <c r="H15" s="38"/>
      <c r="I15" s="388"/>
      <c r="IL15" s="3"/>
    </row>
    <row r="16" spans="1:246" ht="21" customHeight="1" outlineLevel="1">
      <c r="A16" s="278" t="s">
        <v>537</v>
      </c>
      <c r="B16" s="391" t="s">
        <v>432</v>
      </c>
      <c r="C16" s="392" t="s">
        <v>19</v>
      </c>
      <c r="D16" s="347">
        <v>2</v>
      </c>
      <c r="E16" s="347"/>
      <c r="F16" s="390"/>
      <c r="G16" s="393">
        <f t="shared" si="0"/>
        <v>0</v>
      </c>
      <c r="H16" s="38"/>
      <c r="I16" s="388"/>
      <c r="IL16" s="3"/>
    </row>
    <row r="17" spans="1:246" ht="21" customHeight="1" outlineLevel="1">
      <c r="A17" s="278" t="s">
        <v>538</v>
      </c>
      <c r="B17" s="391" t="s">
        <v>274</v>
      </c>
      <c r="C17" s="392" t="s">
        <v>19</v>
      </c>
      <c r="D17" s="347">
        <v>1</v>
      </c>
      <c r="E17" s="347"/>
      <c r="F17" s="390"/>
      <c r="G17" s="393">
        <f t="shared" si="0"/>
        <v>0</v>
      </c>
      <c r="H17" s="38"/>
      <c r="I17" s="388"/>
      <c r="IL17" s="3"/>
    </row>
    <row r="18" spans="1:246" ht="21" customHeight="1" outlineLevel="1">
      <c r="A18" s="278" t="s">
        <v>539</v>
      </c>
      <c r="B18" s="391" t="s">
        <v>433</v>
      </c>
      <c r="C18" s="392" t="s">
        <v>19</v>
      </c>
      <c r="D18" s="347">
        <v>1</v>
      </c>
      <c r="E18" s="347"/>
      <c r="F18" s="390"/>
      <c r="G18" s="393">
        <f t="shared" si="0"/>
        <v>0</v>
      </c>
      <c r="H18" s="38"/>
      <c r="I18" s="388"/>
      <c r="IL18" s="3"/>
    </row>
    <row r="19" spans="1:246" ht="21" customHeight="1" outlineLevel="1">
      <c r="A19" s="278" t="s">
        <v>540</v>
      </c>
      <c r="B19" s="391" t="s">
        <v>434</v>
      </c>
      <c r="C19" s="392" t="s">
        <v>19</v>
      </c>
      <c r="D19" s="347">
        <v>1</v>
      </c>
      <c r="E19" s="347"/>
      <c r="F19" s="390"/>
      <c r="G19" s="393">
        <f t="shared" si="0"/>
        <v>0</v>
      </c>
      <c r="H19" s="38"/>
      <c r="I19" s="388"/>
      <c r="IL19" s="3"/>
    </row>
    <row r="20" spans="1:246" ht="21" customHeight="1" outlineLevel="1">
      <c r="A20" s="278" t="s">
        <v>541</v>
      </c>
      <c r="B20" s="391" t="s">
        <v>279</v>
      </c>
      <c r="C20" s="392" t="s">
        <v>20</v>
      </c>
      <c r="D20" s="347">
        <v>1</v>
      </c>
      <c r="E20" s="347"/>
      <c r="F20" s="390"/>
      <c r="G20" s="393">
        <f t="shared" si="0"/>
        <v>0</v>
      </c>
      <c r="H20" s="38"/>
      <c r="I20" s="388"/>
      <c r="IL20" s="3"/>
    </row>
    <row r="21" spans="1:246" ht="21" customHeight="1" outlineLevel="1">
      <c r="A21" s="278" t="s">
        <v>542</v>
      </c>
      <c r="B21" s="389" t="s">
        <v>97</v>
      </c>
      <c r="C21" s="392" t="s">
        <v>20</v>
      </c>
      <c r="D21" s="347">
        <v>1</v>
      </c>
      <c r="E21" s="347"/>
      <c r="F21" s="390"/>
      <c r="G21" s="393">
        <f>E21*F21</f>
        <v>0</v>
      </c>
      <c r="H21" s="38"/>
      <c r="I21" s="388"/>
      <c r="IL21" s="3"/>
    </row>
    <row r="22" spans="1:246" s="42" customFormat="1" ht="21" customHeight="1">
      <c r="A22" s="353" t="s">
        <v>157</v>
      </c>
      <c r="B22" s="354" t="s">
        <v>510</v>
      </c>
      <c r="C22" s="355"/>
      <c r="D22" s="356"/>
      <c r="E22" s="356"/>
      <c r="F22" s="357"/>
      <c r="G22" s="358"/>
      <c r="H22" s="342">
        <f>SUM(G23:G32)</f>
        <v>0</v>
      </c>
      <c r="I22" s="34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</row>
    <row r="23" spans="1:246" ht="21" customHeight="1" outlineLevel="1">
      <c r="A23" s="278" t="s">
        <v>293</v>
      </c>
      <c r="B23" s="391" t="s">
        <v>435</v>
      </c>
      <c r="C23" s="392" t="s">
        <v>19</v>
      </c>
      <c r="D23" s="347">
        <v>18</v>
      </c>
      <c r="E23" s="347"/>
      <c r="F23" s="390"/>
      <c r="G23" s="393">
        <f t="shared" ref="G23:G31" si="1">E23*F23</f>
        <v>0</v>
      </c>
      <c r="H23" s="38"/>
      <c r="I23" s="388"/>
      <c r="IL23" s="3"/>
    </row>
    <row r="24" spans="1:246" ht="21" customHeight="1" outlineLevel="1">
      <c r="A24" s="278" t="s">
        <v>296</v>
      </c>
      <c r="B24" s="391" t="s">
        <v>436</v>
      </c>
      <c r="C24" s="392" t="s">
        <v>19</v>
      </c>
      <c r="D24" s="347">
        <v>207</v>
      </c>
      <c r="E24" s="347"/>
      <c r="F24" s="390"/>
      <c r="G24" s="393">
        <f t="shared" si="1"/>
        <v>0</v>
      </c>
      <c r="H24" s="38"/>
      <c r="I24" s="388"/>
      <c r="IL24" s="3"/>
    </row>
    <row r="25" spans="1:246" ht="21" customHeight="1" outlineLevel="1">
      <c r="A25" s="278" t="s">
        <v>297</v>
      </c>
      <c r="B25" s="391" t="s">
        <v>437</v>
      </c>
      <c r="C25" s="392" t="s">
        <v>19</v>
      </c>
      <c r="D25" s="347">
        <v>414</v>
      </c>
      <c r="E25" s="347"/>
      <c r="F25" s="390"/>
      <c r="G25" s="393">
        <f t="shared" si="1"/>
        <v>0</v>
      </c>
      <c r="H25" s="38"/>
      <c r="I25" s="388"/>
      <c r="IL25" s="3"/>
    </row>
    <row r="26" spans="1:246" ht="21" customHeight="1" outlineLevel="1">
      <c r="A26" s="278" t="s">
        <v>298</v>
      </c>
      <c r="B26" s="391" t="s">
        <v>438</v>
      </c>
      <c r="C26" s="392" t="s">
        <v>439</v>
      </c>
      <c r="D26" s="347">
        <v>42</v>
      </c>
      <c r="E26" s="347"/>
      <c r="F26" s="390"/>
      <c r="G26" s="393">
        <f t="shared" si="1"/>
        <v>0</v>
      </c>
      <c r="H26" s="38"/>
      <c r="I26" s="388"/>
      <c r="IL26" s="3"/>
    </row>
    <row r="27" spans="1:246" ht="21" customHeight="1" outlineLevel="1">
      <c r="A27" s="278" t="s">
        <v>299</v>
      </c>
      <c r="B27" s="391" t="s">
        <v>440</v>
      </c>
      <c r="C27" s="392" t="s">
        <v>280</v>
      </c>
      <c r="D27" s="347">
        <v>2.7</v>
      </c>
      <c r="E27" s="347"/>
      <c r="F27" s="390"/>
      <c r="G27" s="393">
        <f t="shared" si="1"/>
        <v>0</v>
      </c>
      <c r="H27" s="38"/>
      <c r="I27" s="388"/>
      <c r="IL27" s="3"/>
    </row>
    <row r="28" spans="1:246" ht="21" customHeight="1" outlineLevel="1">
      <c r="A28" s="278" t="s">
        <v>295</v>
      </c>
      <c r="B28" s="391" t="s">
        <v>441</v>
      </c>
      <c r="C28" s="392" t="s">
        <v>19</v>
      </c>
      <c r="D28" s="347">
        <v>18</v>
      </c>
      <c r="E28" s="347"/>
      <c r="F28" s="390"/>
      <c r="G28" s="393">
        <f t="shared" si="1"/>
        <v>0</v>
      </c>
      <c r="H28" s="38"/>
      <c r="I28" s="388"/>
      <c r="IL28" s="3"/>
    </row>
    <row r="29" spans="1:246" ht="21" customHeight="1" outlineLevel="1">
      <c r="A29" s="278" t="s">
        <v>294</v>
      </c>
      <c r="B29" s="391" t="s">
        <v>442</v>
      </c>
      <c r="C29" s="392" t="s">
        <v>19</v>
      </c>
      <c r="D29" s="394">
        <v>18</v>
      </c>
      <c r="E29" s="394"/>
      <c r="F29" s="390"/>
      <c r="G29" s="393">
        <f t="shared" si="1"/>
        <v>0</v>
      </c>
      <c r="H29" s="38"/>
      <c r="I29" s="388"/>
      <c r="IL29" s="3"/>
    </row>
    <row r="30" spans="1:246" ht="21" customHeight="1" outlineLevel="1">
      <c r="A30" s="278" t="s">
        <v>300</v>
      </c>
      <c r="B30" s="391" t="s">
        <v>443</v>
      </c>
      <c r="C30" s="392" t="s">
        <v>19</v>
      </c>
      <c r="D30" s="394">
        <v>36</v>
      </c>
      <c r="E30" s="394"/>
      <c r="F30" s="390"/>
      <c r="G30" s="393">
        <f t="shared" si="1"/>
        <v>0</v>
      </c>
      <c r="H30" s="38"/>
      <c r="I30" s="388"/>
      <c r="IL30" s="3"/>
    </row>
    <row r="31" spans="1:246" ht="21" customHeight="1" outlineLevel="1">
      <c r="A31" s="278" t="s">
        <v>301</v>
      </c>
      <c r="B31" s="391" t="s">
        <v>444</v>
      </c>
      <c r="C31" s="392" t="s">
        <v>19</v>
      </c>
      <c r="D31" s="394">
        <v>18</v>
      </c>
      <c r="E31" s="394"/>
      <c r="F31" s="390"/>
      <c r="G31" s="393">
        <f t="shared" si="1"/>
        <v>0</v>
      </c>
      <c r="H31" s="38"/>
      <c r="I31" s="388"/>
      <c r="IL31" s="3"/>
    </row>
    <row r="32" spans="1:246" ht="21" customHeight="1" outlineLevel="1">
      <c r="A32" s="278" t="s">
        <v>302</v>
      </c>
      <c r="B32" s="389" t="s">
        <v>97</v>
      </c>
      <c r="C32" s="392" t="s">
        <v>20</v>
      </c>
      <c r="D32" s="347">
        <v>1</v>
      </c>
      <c r="E32" s="347"/>
      <c r="F32" s="390"/>
      <c r="G32" s="393">
        <f>E32*F32</f>
        <v>0</v>
      </c>
      <c r="H32" s="38"/>
      <c r="I32" s="388"/>
      <c r="IL32" s="3"/>
    </row>
    <row r="33" spans="1:246" s="42" customFormat="1" ht="21" customHeight="1">
      <c r="A33" s="353" t="s">
        <v>184</v>
      </c>
      <c r="B33" s="354" t="s">
        <v>509</v>
      </c>
      <c r="C33" s="355"/>
      <c r="D33" s="356"/>
      <c r="E33" s="356"/>
      <c r="F33" s="357"/>
      <c r="G33" s="358"/>
      <c r="H33" s="342">
        <f>SUM(G34:G35)</f>
        <v>0</v>
      </c>
      <c r="I33" s="34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</row>
    <row r="34" spans="1:246" ht="21" customHeight="1" outlineLevel="1">
      <c r="A34" s="234" t="s">
        <v>556</v>
      </c>
      <c r="B34" s="395" t="s">
        <v>445</v>
      </c>
      <c r="C34" s="396" t="s">
        <v>20</v>
      </c>
      <c r="D34" s="394">
        <v>1</v>
      </c>
      <c r="E34" s="394"/>
      <c r="F34" s="390"/>
      <c r="G34" s="393">
        <f>E34*F34</f>
        <v>0</v>
      </c>
      <c r="H34" s="38"/>
      <c r="I34" s="388"/>
      <c r="IL34" s="3"/>
    </row>
    <row r="35" spans="1:246" ht="21" customHeight="1" outlineLevel="1">
      <c r="A35" s="234" t="s">
        <v>557</v>
      </c>
      <c r="B35" s="389" t="s">
        <v>97</v>
      </c>
      <c r="C35" s="392" t="s">
        <v>20</v>
      </c>
      <c r="D35" s="347">
        <v>1</v>
      </c>
      <c r="E35" s="347"/>
      <c r="F35" s="390"/>
      <c r="G35" s="393">
        <f>E35*F35</f>
        <v>0</v>
      </c>
      <c r="H35" s="38"/>
      <c r="I35" s="388"/>
      <c r="IL35" s="3"/>
    </row>
    <row r="36" spans="1:246" s="42" customFormat="1" ht="21" customHeight="1">
      <c r="A36" s="353" t="s">
        <v>568</v>
      </c>
      <c r="B36" s="354" t="s">
        <v>508</v>
      </c>
      <c r="C36" s="355"/>
      <c r="D36" s="356"/>
      <c r="E36" s="356"/>
      <c r="F36" s="357"/>
      <c r="G36" s="358"/>
      <c r="H36" s="342">
        <f>SUM(G37:G41)</f>
        <v>0</v>
      </c>
      <c r="I36" s="34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</row>
    <row r="37" spans="1:246" ht="21" customHeight="1" outlineLevel="1">
      <c r="A37" s="234" t="s">
        <v>570</v>
      </c>
      <c r="B37" s="391" t="s">
        <v>281</v>
      </c>
      <c r="C37" s="392" t="s">
        <v>19</v>
      </c>
      <c r="D37" s="347">
        <v>48</v>
      </c>
      <c r="E37" s="347"/>
      <c r="F37" s="390"/>
      <c r="G37" s="393">
        <f t="shared" ref="G37:G40" si="2">E37*F37</f>
        <v>0</v>
      </c>
      <c r="H37" s="38"/>
      <c r="I37" s="388"/>
      <c r="IL37" s="3"/>
    </row>
    <row r="38" spans="1:246" ht="21" customHeight="1" outlineLevel="1">
      <c r="A38" s="234" t="s">
        <v>571</v>
      </c>
      <c r="B38" s="391" t="s">
        <v>282</v>
      </c>
      <c r="C38" s="392" t="s">
        <v>19</v>
      </c>
      <c r="D38" s="347">
        <v>48</v>
      </c>
      <c r="E38" s="347"/>
      <c r="F38" s="390"/>
      <c r="G38" s="393">
        <f t="shared" si="2"/>
        <v>0</v>
      </c>
      <c r="H38" s="38"/>
      <c r="I38" s="388"/>
      <c r="IL38" s="3"/>
    </row>
    <row r="39" spans="1:246" ht="21" customHeight="1" outlineLevel="1">
      <c r="A39" s="234" t="s">
        <v>572</v>
      </c>
      <c r="B39" s="391" t="s">
        <v>283</v>
      </c>
      <c r="C39" s="392" t="s">
        <v>19</v>
      </c>
      <c r="D39" s="347">
        <v>10</v>
      </c>
      <c r="E39" s="347"/>
      <c r="F39" s="390"/>
      <c r="G39" s="393">
        <f t="shared" si="2"/>
        <v>0</v>
      </c>
      <c r="H39" s="38"/>
      <c r="I39" s="388"/>
      <c r="IL39" s="3"/>
    </row>
    <row r="40" spans="1:246" ht="21" customHeight="1" outlineLevel="1">
      <c r="A40" s="234" t="s">
        <v>573</v>
      </c>
      <c r="B40" s="391" t="s">
        <v>284</v>
      </c>
      <c r="C40" s="392" t="s">
        <v>19</v>
      </c>
      <c r="D40" s="347">
        <v>10</v>
      </c>
      <c r="E40" s="347"/>
      <c r="F40" s="390"/>
      <c r="G40" s="393">
        <f t="shared" si="2"/>
        <v>0</v>
      </c>
      <c r="H40" s="38"/>
      <c r="I40" s="388"/>
      <c r="IL40" s="3"/>
    </row>
    <row r="41" spans="1:246" ht="21" customHeight="1" outlineLevel="1">
      <c r="A41" s="234" t="s">
        <v>574</v>
      </c>
      <c r="B41" s="389" t="s">
        <v>97</v>
      </c>
      <c r="C41" s="392" t="s">
        <v>20</v>
      </c>
      <c r="D41" s="347">
        <v>1</v>
      </c>
      <c r="E41" s="347"/>
      <c r="F41" s="390"/>
      <c r="G41" s="393">
        <f>E41*F41</f>
        <v>0</v>
      </c>
      <c r="H41" s="38"/>
      <c r="I41" s="388"/>
      <c r="IL41" s="3"/>
    </row>
    <row r="42" spans="1:246" s="42" customFormat="1" ht="21" customHeight="1">
      <c r="A42" s="353" t="s">
        <v>576</v>
      </c>
      <c r="B42" s="354" t="s">
        <v>506</v>
      </c>
      <c r="C42" s="355"/>
      <c r="D42" s="356"/>
      <c r="E42" s="356"/>
      <c r="F42" s="357"/>
      <c r="G42" s="358"/>
      <c r="H42" s="342">
        <f>SUM(G43:G102)</f>
        <v>0</v>
      </c>
      <c r="I42" s="34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</row>
    <row r="43" spans="1:246" ht="21" customHeight="1" outlineLevel="1">
      <c r="A43" s="234" t="s">
        <v>578</v>
      </c>
      <c r="B43" s="391" t="s">
        <v>446</v>
      </c>
      <c r="C43" s="392" t="s">
        <v>19</v>
      </c>
      <c r="D43" s="347">
        <v>2</v>
      </c>
      <c r="E43" s="347"/>
      <c r="F43" s="390"/>
      <c r="G43" s="393">
        <f t="shared" ref="G43:G101" si="3">E43*F43</f>
        <v>0</v>
      </c>
      <c r="H43" s="38"/>
      <c r="I43" s="388"/>
      <c r="IL43" s="3"/>
    </row>
    <row r="44" spans="1:246" ht="21" customHeight="1" outlineLevel="1">
      <c r="A44" s="234" t="s">
        <v>582</v>
      </c>
      <c r="B44" s="391" t="s">
        <v>427</v>
      </c>
      <c r="C44" s="392" t="s">
        <v>19</v>
      </c>
      <c r="D44" s="347">
        <v>2</v>
      </c>
      <c r="E44" s="347"/>
      <c r="F44" s="390"/>
      <c r="G44" s="393">
        <f t="shared" si="3"/>
        <v>0</v>
      </c>
      <c r="H44" s="38"/>
      <c r="I44" s="388"/>
      <c r="IL44" s="3"/>
    </row>
    <row r="45" spans="1:246" ht="21" customHeight="1" outlineLevel="1">
      <c r="A45" s="234" t="s">
        <v>584</v>
      </c>
      <c r="B45" s="391" t="s">
        <v>447</v>
      </c>
      <c r="C45" s="392" t="s">
        <v>19</v>
      </c>
      <c r="D45" s="347">
        <v>40</v>
      </c>
      <c r="E45" s="347"/>
      <c r="F45" s="390"/>
      <c r="G45" s="393">
        <f t="shared" si="3"/>
        <v>0</v>
      </c>
      <c r="H45" s="38"/>
      <c r="I45" s="388"/>
      <c r="IL45" s="3"/>
    </row>
    <row r="46" spans="1:246" ht="21" customHeight="1" outlineLevel="1">
      <c r="A46" s="234" t="s">
        <v>585</v>
      </c>
      <c r="B46" s="391" t="s">
        <v>448</v>
      </c>
      <c r="C46" s="392" t="s">
        <v>15</v>
      </c>
      <c r="D46" s="347">
        <v>320</v>
      </c>
      <c r="E46" s="347"/>
      <c r="F46" s="390"/>
      <c r="G46" s="393">
        <f t="shared" si="3"/>
        <v>0</v>
      </c>
      <c r="H46" s="38"/>
      <c r="I46" s="388"/>
      <c r="IL46" s="3"/>
    </row>
    <row r="47" spans="1:246" ht="21" customHeight="1" outlineLevel="1">
      <c r="A47" s="234" t="s">
        <v>586</v>
      </c>
      <c r="B47" s="391" t="s">
        <v>449</v>
      </c>
      <c r="C47" s="392" t="s">
        <v>19</v>
      </c>
      <c r="D47" s="347">
        <v>87</v>
      </c>
      <c r="E47" s="347"/>
      <c r="F47" s="390"/>
      <c r="G47" s="393">
        <f t="shared" si="3"/>
        <v>0</v>
      </c>
      <c r="H47" s="38"/>
      <c r="I47" s="388"/>
      <c r="IL47" s="3"/>
    </row>
    <row r="48" spans="1:246" ht="21" customHeight="1" outlineLevel="1">
      <c r="A48" s="234" t="s">
        <v>587</v>
      </c>
      <c r="B48" s="391" t="s">
        <v>450</v>
      </c>
      <c r="C48" s="392" t="s">
        <v>19</v>
      </c>
      <c r="D48" s="347">
        <v>56</v>
      </c>
      <c r="E48" s="347"/>
      <c r="F48" s="390"/>
      <c r="G48" s="393">
        <f t="shared" si="3"/>
        <v>0</v>
      </c>
      <c r="H48" s="38"/>
      <c r="I48" s="388"/>
      <c r="IL48" s="3"/>
    </row>
    <row r="49" spans="1:246" ht="21" customHeight="1" outlineLevel="1">
      <c r="A49" s="234" t="s">
        <v>588</v>
      </c>
      <c r="B49" s="391" t="s">
        <v>451</v>
      </c>
      <c r="C49" s="392" t="s">
        <v>19</v>
      </c>
      <c r="D49" s="347">
        <v>1</v>
      </c>
      <c r="E49" s="347"/>
      <c r="F49" s="390"/>
      <c r="G49" s="393">
        <f t="shared" si="3"/>
        <v>0</v>
      </c>
      <c r="H49" s="38"/>
      <c r="I49" s="388"/>
      <c r="IL49" s="3"/>
    </row>
    <row r="50" spans="1:246" ht="21" customHeight="1" outlineLevel="1">
      <c r="A50" s="234" t="s">
        <v>589</v>
      </c>
      <c r="B50" s="391" t="s">
        <v>452</v>
      </c>
      <c r="C50" s="392" t="s">
        <v>19</v>
      </c>
      <c r="D50" s="347">
        <v>31</v>
      </c>
      <c r="E50" s="347"/>
      <c r="F50" s="390"/>
      <c r="G50" s="393">
        <f t="shared" si="3"/>
        <v>0</v>
      </c>
      <c r="H50" s="38"/>
      <c r="I50" s="388"/>
      <c r="IL50" s="3"/>
    </row>
    <row r="51" spans="1:246" ht="21" customHeight="1" outlineLevel="1">
      <c r="A51" s="234" t="s">
        <v>590</v>
      </c>
      <c r="B51" s="391" t="s">
        <v>453</v>
      </c>
      <c r="C51" s="392" t="s">
        <v>19</v>
      </c>
      <c r="D51" s="347">
        <v>13</v>
      </c>
      <c r="E51" s="347"/>
      <c r="F51" s="390"/>
      <c r="G51" s="393">
        <f t="shared" si="3"/>
        <v>0</v>
      </c>
      <c r="H51" s="38"/>
      <c r="I51" s="388"/>
      <c r="IL51" s="3"/>
    </row>
    <row r="52" spans="1:246" ht="21" customHeight="1" outlineLevel="1">
      <c r="A52" s="234" t="s">
        <v>591</v>
      </c>
      <c r="B52" s="391" t="s">
        <v>454</v>
      </c>
      <c r="C52" s="392" t="s">
        <v>19</v>
      </c>
      <c r="D52" s="347">
        <v>9</v>
      </c>
      <c r="E52" s="347"/>
      <c r="F52" s="390"/>
      <c r="G52" s="393">
        <f t="shared" si="3"/>
        <v>0</v>
      </c>
      <c r="H52" s="38"/>
      <c r="I52" s="388"/>
      <c r="IL52" s="3"/>
    </row>
    <row r="53" spans="1:246" ht="21" customHeight="1" outlineLevel="1">
      <c r="A53" s="234" t="s">
        <v>592</v>
      </c>
      <c r="B53" s="391" t="s">
        <v>455</v>
      </c>
      <c r="C53" s="392" t="s">
        <v>19</v>
      </c>
      <c r="D53" s="347">
        <v>6</v>
      </c>
      <c r="E53" s="347"/>
      <c r="F53" s="390"/>
      <c r="G53" s="393">
        <f t="shared" si="3"/>
        <v>0</v>
      </c>
      <c r="H53" s="38"/>
      <c r="I53" s="388"/>
      <c r="IL53" s="3"/>
    </row>
    <row r="54" spans="1:246" ht="21" customHeight="1" outlineLevel="1">
      <c r="A54" s="234" t="s">
        <v>593</v>
      </c>
      <c r="B54" s="391" t="s">
        <v>456</v>
      </c>
      <c r="C54" s="392" t="s">
        <v>19</v>
      </c>
      <c r="D54" s="347">
        <v>6</v>
      </c>
      <c r="E54" s="347"/>
      <c r="F54" s="390"/>
      <c r="G54" s="393">
        <f t="shared" si="3"/>
        <v>0</v>
      </c>
      <c r="H54" s="38"/>
      <c r="I54" s="388"/>
      <c r="IL54" s="3"/>
    </row>
    <row r="55" spans="1:246" ht="21" customHeight="1" outlineLevel="1">
      <c r="A55" s="234" t="s">
        <v>594</v>
      </c>
      <c r="B55" s="391" t="s">
        <v>457</v>
      </c>
      <c r="C55" s="392" t="s">
        <v>19</v>
      </c>
      <c r="D55" s="347">
        <v>6</v>
      </c>
      <c r="E55" s="347"/>
      <c r="F55" s="390"/>
      <c r="G55" s="393">
        <f t="shared" si="3"/>
        <v>0</v>
      </c>
      <c r="H55" s="38"/>
      <c r="I55" s="388"/>
      <c r="IL55" s="3"/>
    </row>
    <row r="56" spans="1:246" ht="21" customHeight="1" outlineLevel="1">
      <c r="A56" s="234" t="s">
        <v>595</v>
      </c>
      <c r="B56" s="391" t="s">
        <v>458</v>
      </c>
      <c r="C56" s="392" t="s">
        <v>19</v>
      </c>
      <c r="D56" s="347">
        <v>646</v>
      </c>
      <c r="E56" s="347"/>
      <c r="F56" s="390"/>
      <c r="G56" s="393">
        <f t="shared" si="3"/>
        <v>0</v>
      </c>
      <c r="H56" s="38"/>
      <c r="I56" s="388"/>
      <c r="IL56" s="3"/>
    </row>
    <row r="57" spans="1:246" ht="21" customHeight="1" outlineLevel="1">
      <c r="A57" s="234" t="s">
        <v>596</v>
      </c>
      <c r="B57" s="391" t="s">
        <v>459</v>
      </c>
      <c r="C57" s="392" t="s">
        <v>15</v>
      </c>
      <c r="D57" s="347">
        <v>3386</v>
      </c>
      <c r="E57" s="347"/>
      <c r="F57" s="390"/>
      <c r="G57" s="393">
        <f t="shared" si="3"/>
        <v>0</v>
      </c>
      <c r="H57" s="38"/>
      <c r="I57" s="388"/>
      <c r="IL57" s="3"/>
    </row>
    <row r="58" spans="1:246" ht="21" customHeight="1" outlineLevel="1">
      <c r="A58" s="234" t="s">
        <v>597</v>
      </c>
      <c r="B58" s="391" t="s">
        <v>460</v>
      </c>
      <c r="C58" s="392" t="s">
        <v>15</v>
      </c>
      <c r="D58" s="347">
        <v>10607</v>
      </c>
      <c r="E58" s="347"/>
      <c r="F58" s="390"/>
      <c r="G58" s="393">
        <f t="shared" si="3"/>
        <v>0</v>
      </c>
      <c r="H58" s="38"/>
      <c r="I58" s="388"/>
      <c r="IL58" s="3"/>
    </row>
    <row r="59" spans="1:246" ht="21" customHeight="1" outlineLevel="1">
      <c r="A59" s="234" t="s">
        <v>598</v>
      </c>
      <c r="B59" s="391" t="s">
        <v>461</v>
      </c>
      <c r="C59" s="392" t="s">
        <v>19</v>
      </c>
      <c r="D59" s="347">
        <v>2</v>
      </c>
      <c r="E59" s="347"/>
      <c r="F59" s="390"/>
      <c r="G59" s="393">
        <f t="shared" si="3"/>
        <v>0</v>
      </c>
      <c r="H59" s="38"/>
      <c r="I59" s="388"/>
      <c r="IL59" s="3"/>
    </row>
    <row r="60" spans="1:246" ht="21" customHeight="1" outlineLevel="1">
      <c r="A60" s="234" t="s">
        <v>599</v>
      </c>
      <c r="B60" s="391" t="s">
        <v>462</v>
      </c>
      <c r="C60" s="392" t="s">
        <v>463</v>
      </c>
      <c r="D60" s="347">
        <v>40</v>
      </c>
      <c r="E60" s="347"/>
      <c r="F60" s="390"/>
      <c r="G60" s="393">
        <f t="shared" si="3"/>
        <v>0</v>
      </c>
      <c r="H60" s="38"/>
      <c r="I60" s="388"/>
      <c r="IL60" s="3"/>
    </row>
    <row r="61" spans="1:246" ht="21" customHeight="1" outlineLevel="1">
      <c r="A61" s="234" t="s">
        <v>600</v>
      </c>
      <c r="B61" s="391" t="s">
        <v>464</v>
      </c>
      <c r="C61" s="392" t="s">
        <v>19</v>
      </c>
      <c r="D61" s="347">
        <v>1</v>
      </c>
      <c r="E61" s="347"/>
      <c r="F61" s="390"/>
      <c r="G61" s="393">
        <f t="shared" si="3"/>
        <v>0</v>
      </c>
      <c r="H61" s="38"/>
      <c r="I61" s="388"/>
      <c r="IL61" s="3"/>
    </row>
    <row r="62" spans="1:246" ht="21" customHeight="1" outlineLevel="1">
      <c r="A62" s="234" t="s">
        <v>601</v>
      </c>
      <c r="B62" s="391" t="s">
        <v>465</v>
      </c>
      <c r="C62" s="392" t="s">
        <v>19</v>
      </c>
      <c r="D62" s="347">
        <v>4</v>
      </c>
      <c r="E62" s="347"/>
      <c r="F62" s="390"/>
      <c r="G62" s="393">
        <f t="shared" si="3"/>
        <v>0</v>
      </c>
      <c r="H62" s="38"/>
      <c r="I62" s="388"/>
      <c r="IL62" s="3"/>
    </row>
    <row r="63" spans="1:246" ht="21" customHeight="1" outlineLevel="1">
      <c r="A63" s="234" t="s">
        <v>602</v>
      </c>
      <c r="B63" s="391" t="s">
        <v>466</v>
      </c>
      <c r="C63" s="392" t="s">
        <v>19</v>
      </c>
      <c r="D63" s="347">
        <v>1</v>
      </c>
      <c r="E63" s="347"/>
      <c r="F63" s="390"/>
      <c r="G63" s="393">
        <f t="shared" si="3"/>
        <v>0</v>
      </c>
      <c r="H63" s="38"/>
      <c r="I63" s="388"/>
      <c r="IL63" s="3"/>
    </row>
    <row r="64" spans="1:246" ht="21" customHeight="1" outlineLevel="1">
      <c r="A64" s="234" t="s">
        <v>603</v>
      </c>
      <c r="B64" s="391" t="s">
        <v>467</v>
      </c>
      <c r="C64" s="392" t="s">
        <v>19</v>
      </c>
      <c r="D64" s="347">
        <v>1</v>
      </c>
      <c r="E64" s="347"/>
      <c r="F64" s="390"/>
      <c r="G64" s="393">
        <f t="shared" si="3"/>
        <v>0</v>
      </c>
      <c r="H64" s="38"/>
      <c r="I64" s="388"/>
      <c r="IL64" s="3"/>
    </row>
    <row r="65" spans="1:246" ht="21" customHeight="1" outlineLevel="1">
      <c r="A65" s="234" t="s">
        <v>604</v>
      </c>
      <c r="B65" s="391" t="s">
        <v>468</v>
      </c>
      <c r="C65" s="392" t="s">
        <v>19</v>
      </c>
      <c r="D65" s="347">
        <v>2</v>
      </c>
      <c r="E65" s="347"/>
      <c r="F65" s="390"/>
      <c r="G65" s="393">
        <f t="shared" si="3"/>
        <v>0</v>
      </c>
      <c r="H65" s="38"/>
      <c r="I65" s="388"/>
      <c r="IL65" s="3"/>
    </row>
    <row r="66" spans="1:246" ht="21" customHeight="1" outlineLevel="1">
      <c r="A66" s="234" t="s">
        <v>605</v>
      </c>
      <c r="B66" s="391" t="s">
        <v>469</v>
      </c>
      <c r="C66" s="392" t="s">
        <v>19</v>
      </c>
      <c r="D66" s="347">
        <v>1</v>
      </c>
      <c r="E66" s="347"/>
      <c r="F66" s="390"/>
      <c r="G66" s="393">
        <f t="shared" si="3"/>
        <v>0</v>
      </c>
      <c r="H66" s="38"/>
      <c r="I66" s="388"/>
      <c r="IL66" s="3"/>
    </row>
    <row r="67" spans="1:246" ht="21" customHeight="1" outlineLevel="1">
      <c r="A67" s="234" t="s">
        <v>606</v>
      </c>
      <c r="B67" s="391" t="s">
        <v>470</v>
      </c>
      <c r="C67" s="392" t="s">
        <v>19</v>
      </c>
      <c r="D67" s="347">
        <v>1</v>
      </c>
      <c r="E67" s="347"/>
      <c r="F67" s="390"/>
      <c r="G67" s="393">
        <f t="shared" si="3"/>
        <v>0</v>
      </c>
      <c r="H67" s="38"/>
      <c r="I67" s="388"/>
      <c r="IL67" s="3"/>
    </row>
    <row r="68" spans="1:246" ht="21" customHeight="1" outlineLevel="1">
      <c r="A68" s="234" t="s">
        <v>607</v>
      </c>
      <c r="B68" s="391" t="s">
        <v>471</v>
      </c>
      <c r="C68" s="392" t="s">
        <v>472</v>
      </c>
      <c r="D68" s="347">
        <v>60</v>
      </c>
      <c r="E68" s="347"/>
      <c r="F68" s="390"/>
      <c r="G68" s="393">
        <f t="shared" si="3"/>
        <v>0</v>
      </c>
      <c r="H68" s="38"/>
      <c r="I68" s="388"/>
      <c r="IL68" s="3"/>
    </row>
    <row r="69" spans="1:246" ht="21" customHeight="1" outlineLevel="1">
      <c r="A69" s="234" t="s">
        <v>608</v>
      </c>
      <c r="B69" s="391" t="s">
        <v>473</v>
      </c>
      <c r="C69" s="392" t="s">
        <v>472</v>
      </c>
      <c r="D69" s="347">
        <v>110</v>
      </c>
      <c r="E69" s="347"/>
      <c r="F69" s="390"/>
      <c r="G69" s="393">
        <f t="shared" si="3"/>
        <v>0</v>
      </c>
      <c r="H69" s="38"/>
      <c r="I69" s="388"/>
      <c r="IL69" s="3"/>
    </row>
    <row r="70" spans="1:246" ht="21" customHeight="1" outlineLevel="1">
      <c r="A70" s="234" t="s">
        <v>609</v>
      </c>
      <c r="B70" s="391" t="s">
        <v>474</v>
      </c>
      <c r="C70" s="392" t="s">
        <v>19</v>
      </c>
      <c r="D70" s="347">
        <v>1</v>
      </c>
      <c r="E70" s="347"/>
      <c r="F70" s="390"/>
      <c r="G70" s="393">
        <f t="shared" si="3"/>
        <v>0</v>
      </c>
      <c r="H70" s="38"/>
      <c r="I70" s="388"/>
      <c r="IL70" s="3"/>
    </row>
    <row r="71" spans="1:246" ht="21" customHeight="1" outlineLevel="1">
      <c r="A71" s="234" t="s">
        <v>610</v>
      </c>
      <c r="B71" s="391" t="s">
        <v>475</v>
      </c>
      <c r="C71" s="392" t="s">
        <v>19</v>
      </c>
      <c r="D71" s="347">
        <v>1</v>
      </c>
      <c r="E71" s="347"/>
      <c r="F71" s="390"/>
      <c r="G71" s="393">
        <f t="shared" si="3"/>
        <v>0</v>
      </c>
      <c r="H71" s="38"/>
      <c r="I71" s="388"/>
      <c r="IL71" s="3"/>
    </row>
    <row r="72" spans="1:246" ht="21" customHeight="1" outlineLevel="1">
      <c r="A72" s="234" t="s">
        <v>611</v>
      </c>
      <c r="B72" s="391" t="s">
        <v>476</v>
      </c>
      <c r="C72" s="392" t="s">
        <v>19</v>
      </c>
      <c r="D72" s="347">
        <v>6</v>
      </c>
      <c r="E72" s="347"/>
      <c r="F72" s="390"/>
      <c r="G72" s="393">
        <f t="shared" si="3"/>
        <v>0</v>
      </c>
      <c r="H72" s="38"/>
      <c r="I72" s="388"/>
      <c r="IL72" s="3"/>
    </row>
    <row r="73" spans="1:246" ht="21" customHeight="1" outlineLevel="1">
      <c r="A73" s="234" t="s">
        <v>612</v>
      </c>
      <c r="B73" s="391" t="s">
        <v>477</v>
      </c>
      <c r="C73" s="392" t="s">
        <v>19</v>
      </c>
      <c r="D73" s="347">
        <v>506</v>
      </c>
      <c r="E73" s="347"/>
      <c r="F73" s="390"/>
      <c r="G73" s="393">
        <f t="shared" si="3"/>
        <v>0</v>
      </c>
      <c r="H73" s="38"/>
      <c r="I73" s="388"/>
      <c r="IL73" s="3"/>
    </row>
    <row r="74" spans="1:246" ht="21" customHeight="1" outlineLevel="1">
      <c r="A74" s="234" t="s">
        <v>613</v>
      </c>
      <c r="B74" s="391" t="s">
        <v>478</v>
      </c>
      <c r="C74" s="392" t="s">
        <v>19</v>
      </c>
      <c r="D74" s="347">
        <v>2</v>
      </c>
      <c r="E74" s="347"/>
      <c r="F74" s="390"/>
      <c r="G74" s="393">
        <f t="shared" si="3"/>
        <v>0</v>
      </c>
      <c r="H74" s="38"/>
      <c r="I74" s="388"/>
      <c r="IL74" s="3"/>
    </row>
    <row r="75" spans="1:246" ht="21" customHeight="1" outlineLevel="1">
      <c r="A75" s="234" t="s">
        <v>614</v>
      </c>
      <c r="B75" s="391" t="s">
        <v>479</v>
      </c>
      <c r="C75" s="392" t="s">
        <v>19</v>
      </c>
      <c r="D75" s="347">
        <v>1</v>
      </c>
      <c r="E75" s="347"/>
      <c r="F75" s="390"/>
      <c r="G75" s="393">
        <f t="shared" si="3"/>
        <v>0</v>
      </c>
      <c r="H75" s="38"/>
      <c r="I75" s="388"/>
      <c r="IL75" s="3"/>
    </row>
    <row r="76" spans="1:246" ht="21" customHeight="1" outlineLevel="1">
      <c r="A76" s="234" t="s">
        <v>615</v>
      </c>
      <c r="B76" s="391" t="s">
        <v>480</v>
      </c>
      <c r="C76" s="392" t="s">
        <v>19</v>
      </c>
      <c r="D76" s="347">
        <v>1</v>
      </c>
      <c r="E76" s="347"/>
      <c r="F76" s="390"/>
      <c r="G76" s="393">
        <f t="shared" si="3"/>
        <v>0</v>
      </c>
      <c r="H76" s="38"/>
      <c r="I76" s="388"/>
      <c r="IL76" s="3"/>
    </row>
    <row r="77" spans="1:246" ht="21" customHeight="1" outlineLevel="1">
      <c r="A77" s="234" t="s">
        <v>616</v>
      </c>
      <c r="B77" s="391" t="s">
        <v>481</v>
      </c>
      <c r="C77" s="392" t="s">
        <v>19</v>
      </c>
      <c r="D77" s="347">
        <v>1</v>
      </c>
      <c r="E77" s="347"/>
      <c r="F77" s="390"/>
      <c r="G77" s="393">
        <f t="shared" si="3"/>
        <v>0</v>
      </c>
      <c r="H77" s="38"/>
      <c r="I77" s="388"/>
      <c r="IL77" s="3"/>
    </row>
    <row r="78" spans="1:246" ht="21" customHeight="1" outlineLevel="1">
      <c r="A78" s="234" t="s">
        <v>617</v>
      </c>
      <c r="B78" s="391" t="s">
        <v>482</v>
      </c>
      <c r="C78" s="392" t="s">
        <v>19</v>
      </c>
      <c r="D78" s="347">
        <v>1</v>
      </c>
      <c r="E78" s="347"/>
      <c r="F78" s="390"/>
      <c r="G78" s="393">
        <f t="shared" si="3"/>
        <v>0</v>
      </c>
      <c r="H78" s="38"/>
      <c r="I78" s="388"/>
      <c r="IL78" s="3"/>
    </row>
    <row r="79" spans="1:246" ht="21" customHeight="1" outlineLevel="1">
      <c r="A79" s="234" t="s">
        <v>618</v>
      </c>
      <c r="B79" s="391" t="s">
        <v>483</v>
      </c>
      <c r="C79" s="392" t="s">
        <v>19</v>
      </c>
      <c r="D79" s="347">
        <v>2</v>
      </c>
      <c r="E79" s="347"/>
      <c r="F79" s="390"/>
      <c r="G79" s="393">
        <f t="shared" si="3"/>
        <v>0</v>
      </c>
      <c r="H79" s="38"/>
      <c r="I79" s="388"/>
      <c r="IL79" s="3"/>
    </row>
    <row r="80" spans="1:246" ht="21" customHeight="1" outlineLevel="1">
      <c r="A80" s="234" t="s">
        <v>619</v>
      </c>
      <c r="B80" s="391" t="s">
        <v>484</v>
      </c>
      <c r="C80" s="392" t="s">
        <v>19</v>
      </c>
      <c r="D80" s="347">
        <v>1</v>
      </c>
      <c r="E80" s="347"/>
      <c r="F80" s="390"/>
      <c r="G80" s="393">
        <f t="shared" si="3"/>
        <v>0</v>
      </c>
      <c r="H80" s="38"/>
      <c r="I80" s="388"/>
      <c r="IL80" s="3"/>
    </row>
    <row r="81" spans="1:246" ht="21" customHeight="1" outlineLevel="1">
      <c r="A81" s="234" t="s">
        <v>620</v>
      </c>
      <c r="B81" s="391" t="s">
        <v>485</v>
      </c>
      <c r="C81" s="392" t="s">
        <v>19</v>
      </c>
      <c r="D81" s="347">
        <v>102</v>
      </c>
      <c r="E81" s="347"/>
      <c r="F81" s="390"/>
      <c r="G81" s="393">
        <f t="shared" si="3"/>
        <v>0</v>
      </c>
      <c r="H81" s="38"/>
      <c r="I81" s="388"/>
      <c r="IL81" s="3"/>
    </row>
    <row r="82" spans="1:246" ht="21" customHeight="1" outlineLevel="1">
      <c r="A82" s="234" t="s">
        <v>621</v>
      </c>
      <c r="B82" s="391" t="s">
        <v>487</v>
      </c>
      <c r="C82" s="392" t="s">
        <v>19</v>
      </c>
      <c r="D82" s="347">
        <v>18</v>
      </c>
      <c r="E82" s="347"/>
      <c r="F82" s="390"/>
      <c r="G82" s="393">
        <f t="shared" si="3"/>
        <v>0</v>
      </c>
      <c r="H82" s="38"/>
      <c r="I82" s="388"/>
      <c r="IL82" s="3"/>
    </row>
    <row r="83" spans="1:246" ht="21" customHeight="1" outlineLevel="1">
      <c r="A83" s="234" t="s">
        <v>622</v>
      </c>
      <c r="B83" s="391" t="s">
        <v>488</v>
      </c>
      <c r="C83" s="392" t="s">
        <v>19</v>
      </c>
      <c r="D83" s="347">
        <v>2</v>
      </c>
      <c r="E83" s="347"/>
      <c r="F83" s="390"/>
      <c r="G83" s="393">
        <f t="shared" si="3"/>
        <v>0</v>
      </c>
      <c r="H83" s="38"/>
      <c r="I83" s="388"/>
      <c r="IL83" s="3"/>
    </row>
    <row r="84" spans="1:246" ht="21" customHeight="1" outlineLevel="1">
      <c r="A84" s="234" t="s">
        <v>623</v>
      </c>
      <c r="B84" s="391" t="s">
        <v>486</v>
      </c>
      <c r="C84" s="392" t="s">
        <v>19</v>
      </c>
      <c r="D84" s="347">
        <v>3</v>
      </c>
      <c r="E84" s="347"/>
      <c r="F84" s="390"/>
      <c r="G84" s="393">
        <f t="shared" si="3"/>
        <v>0</v>
      </c>
      <c r="H84" s="38"/>
      <c r="I84" s="388"/>
      <c r="IL84" s="3"/>
    </row>
    <row r="85" spans="1:246" ht="21" customHeight="1" outlineLevel="1">
      <c r="A85" s="234" t="s">
        <v>624</v>
      </c>
      <c r="B85" s="391" t="s">
        <v>489</v>
      </c>
      <c r="C85" s="392" t="s">
        <v>19</v>
      </c>
      <c r="D85" s="347">
        <v>3</v>
      </c>
      <c r="E85" s="347"/>
      <c r="F85" s="390"/>
      <c r="G85" s="393">
        <f t="shared" si="3"/>
        <v>0</v>
      </c>
      <c r="H85" s="38"/>
      <c r="I85" s="388"/>
      <c r="IL85" s="3"/>
    </row>
    <row r="86" spans="1:246" ht="21" customHeight="1" outlineLevel="1">
      <c r="A86" s="234" t="s">
        <v>625</v>
      </c>
      <c r="B86" s="391" t="s">
        <v>490</v>
      </c>
      <c r="C86" s="392" t="s">
        <v>19</v>
      </c>
      <c r="D86" s="347">
        <v>132</v>
      </c>
      <c r="E86" s="347"/>
      <c r="F86" s="390"/>
      <c r="G86" s="393">
        <f t="shared" si="3"/>
        <v>0</v>
      </c>
      <c r="H86" s="38"/>
      <c r="I86" s="388"/>
      <c r="IL86" s="3"/>
    </row>
    <row r="87" spans="1:246" ht="21" customHeight="1" outlineLevel="1">
      <c r="A87" s="234" t="s">
        <v>626</v>
      </c>
      <c r="B87" s="391" t="s">
        <v>491</v>
      </c>
      <c r="C87" s="392" t="s">
        <v>19</v>
      </c>
      <c r="D87" s="347">
        <v>2</v>
      </c>
      <c r="E87" s="347"/>
      <c r="F87" s="390"/>
      <c r="G87" s="393">
        <f t="shared" si="3"/>
        <v>0</v>
      </c>
      <c r="H87" s="38"/>
      <c r="I87" s="388"/>
      <c r="IL87" s="3"/>
    </row>
    <row r="88" spans="1:246" ht="21" customHeight="1" outlineLevel="1">
      <c r="A88" s="234" t="s">
        <v>627</v>
      </c>
      <c r="B88" s="391" t="s">
        <v>492</v>
      </c>
      <c r="C88" s="392" t="s">
        <v>19</v>
      </c>
      <c r="D88" s="347">
        <v>135</v>
      </c>
      <c r="E88" s="347"/>
      <c r="F88" s="390"/>
      <c r="G88" s="393">
        <f t="shared" si="3"/>
        <v>0</v>
      </c>
      <c r="H88" s="38"/>
      <c r="I88" s="388"/>
      <c r="IL88" s="3"/>
    </row>
    <row r="89" spans="1:246" ht="21" customHeight="1" outlineLevel="1">
      <c r="A89" s="234" t="s">
        <v>628</v>
      </c>
      <c r="B89" s="391" t="s">
        <v>493</v>
      </c>
      <c r="C89" s="392" t="s">
        <v>19</v>
      </c>
      <c r="D89" s="347">
        <v>120</v>
      </c>
      <c r="E89" s="347"/>
      <c r="F89" s="390"/>
      <c r="G89" s="393">
        <f t="shared" si="3"/>
        <v>0</v>
      </c>
      <c r="H89" s="38"/>
      <c r="I89" s="388"/>
      <c r="IL89" s="3"/>
    </row>
    <row r="90" spans="1:246" ht="21" customHeight="1" outlineLevel="1">
      <c r="A90" s="234" t="s">
        <v>629</v>
      </c>
      <c r="B90" s="391" t="s">
        <v>494</v>
      </c>
      <c r="C90" s="392" t="s">
        <v>15</v>
      </c>
      <c r="D90" s="347">
        <v>1560</v>
      </c>
      <c r="E90" s="347"/>
      <c r="F90" s="390"/>
      <c r="G90" s="393">
        <f t="shared" si="3"/>
        <v>0</v>
      </c>
      <c r="H90" s="38"/>
      <c r="I90" s="388"/>
      <c r="IL90" s="3"/>
    </row>
    <row r="91" spans="1:246" ht="21" customHeight="1" outlineLevel="1">
      <c r="A91" s="234" t="s">
        <v>630</v>
      </c>
      <c r="B91" s="391" t="s">
        <v>495</v>
      </c>
      <c r="C91" s="392" t="s">
        <v>15</v>
      </c>
      <c r="D91" s="347">
        <v>4170</v>
      </c>
      <c r="E91" s="347"/>
      <c r="F91" s="390"/>
      <c r="G91" s="393">
        <f t="shared" si="3"/>
        <v>0</v>
      </c>
      <c r="H91" s="38"/>
      <c r="I91" s="388"/>
      <c r="IL91" s="3"/>
    </row>
    <row r="92" spans="1:246" ht="21" customHeight="1" outlineLevel="1">
      <c r="A92" s="234" t="s">
        <v>631</v>
      </c>
      <c r="B92" s="391" t="s">
        <v>496</v>
      </c>
      <c r="C92" s="392" t="s">
        <v>19</v>
      </c>
      <c r="D92" s="347">
        <v>7</v>
      </c>
      <c r="E92" s="347"/>
      <c r="F92" s="390"/>
      <c r="G92" s="393">
        <f t="shared" si="3"/>
        <v>0</v>
      </c>
      <c r="H92" s="38"/>
      <c r="I92" s="388"/>
      <c r="IL92" s="3"/>
    </row>
    <row r="93" spans="1:246" ht="21" customHeight="1" outlineLevel="1">
      <c r="A93" s="234" t="s">
        <v>632</v>
      </c>
      <c r="B93" s="391" t="s">
        <v>497</v>
      </c>
      <c r="C93" s="392" t="s">
        <v>19</v>
      </c>
      <c r="D93" s="347">
        <v>204</v>
      </c>
      <c r="E93" s="347"/>
      <c r="F93" s="390"/>
      <c r="G93" s="393">
        <f t="shared" si="3"/>
        <v>0</v>
      </c>
      <c r="H93" s="38"/>
      <c r="I93" s="388"/>
      <c r="IL93" s="3"/>
    </row>
    <row r="94" spans="1:246" ht="21" customHeight="1" outlineLevel="1">
      <c r="A94" s="234" t="s">
        <v>633</v>
      </c>
      <c r="B94" s="391" t="s">
        <v>498</v>
      </c>
      <c r="C94" s="392" t="s">
        <v>19</v>
      </c>
      <c r="D94" s="347">
        <v>3</v>
      </c>
      <c r="E94" s="347"/>
      <c r="F94" s="390"/>
      <c r="G94" s="393">
        <f t="shared" si="3"/>
        <v>0</v>
      </c>
      <c r="H94" s="38"/>
      <c r="I94" s="388"/>
      <c r="IL94" s="3"/>
    </row>
    <row r="95" spans="1:246" ht="21" customHeight="1" outlineLevel="1">
      <c r="A95" s="234" t="s">
        <v>634</v>
      </c>
      <c r="B95" s="391" t="s">
        <v>499</v>
      </c>
      <c r="C95" s="392" t="s">
        <v>19</v>
      </c>
      <c r="D95" s="347">
        <v>1</v>
      </c>
      <c r="E95" s="347"/>
      <c r="F95" s="390"/>
      <c r="G95" s="393">
        <f t="shared" si="3"/>
        <v>0</v>
      </c>
      <c r="H95" s="38"/>
      <c r="I95" s="388"/>
      <c r="IL95" s="3"/>
    </row>
    <row r="96" spans="1:246" ht="21" customHeight="1" outlineLevel="1">
      <c r="A96" s="234" t="s">
        <v>635</v>
      </c>
      <c r="B96" s="391" t="s">
        <v>500</v>
      </c>
      <c r="C96" s="392" t="s">
        <v>19</v>
      </c>
      <c r="D96" s="347">
        <v>6</v>
      </c>
      <c r="E96" s="347"/>
      <c r="F96" s="390"/>
      <c r="G96" s="393">
        <f t="shared" si="3"/>
        <v>0</v>
      </c>
      <c r="H96" s="38"/>
      <c r="I96" s="388"/>
      <c r="IL96" s="3"/>
    </row>
    <row r="97" spans="1:246" ht="21" customHeight="1" outlineLevel="1">
      <c r="A97" s="234" t="s">
        <v>636</v>
      </c>
      <c r="B97" s="391" t="s">
        <v>501</v>
      </c>
      <c r="C97" s="392" t="s">
        <v>19</v>
      </c>
      <c r="D97" s="347">
        <v>1</v>
      </c>
      <c r="E97" s="347"/>
      <c r="F97" s="390"/>
      <c r="G97" s="393">
        <f t="shared" si="3"/>
        <v>0</v>
      </c>
      <c r="H97" s="38"/>
      <c r="I97" s="388"/>
      <c r="IL97" s="3"/>
    </row>
    <row r="98" spans="1:246" ht="21" customHeight="1" outlineLevel="1">
      <c r="A98" s="234" t="s">
        <v>637</v>
      </c>
      <c r="B98" s="391" t="s">
        <v>502</v>
      </c>
      <c r="C98" s="392" t="s">
        <v>19</v>
      </c>
      <c r="D98" s="347">
        <v>69</v>
      </c>
      <c r="E98" s="347"/>
      <c r="F98" s="390"/>
      <c r="G98" s="393">
        <f t="shared" si="3"/>
        <v>0</v>
      </c>
      <c r="H98" s="38"/>
      <c r="I98" s="388"/>
      <c r="IL98" s="3"/>
    </row>
    <row r="99" spans="1:246" ht="21" customHeight="1" outlineLevel="1">
      <c r="A99" s="234" t="s">
        <v>638</v>
      </c>
      <c r="B99" s="391" t="s">
        <v>503</v>
      </c>
      <c r="C99" s="392" t="s">
        <v>19</v>
      </c>
      <c r="D99" s="347">
        <v>1</v>
      </c>
      <c r="E99" s="347"/>
      <c r="F99" s="390"/>
      <c r="G99" s="393">
        <f t="shared" si="3"/>
        <v>0</v>
      </c>
      <c r="H99" s="38"/>
      <c r="I99" s="388"/>
      <c r="IL99" s="3"/>
    </row>
    <row r="100" spans="1:246" ht="21" customHeight="1" outlineLevel="1">
      <c r="A100" s="234" t="s">
        <v>639</v>
      </c>
      <c r="B100" s="391" t="s">
        <v>504</v>
      </c>
      <c r="C100" s="392" t="s">
        <v>19</v>
      </c>
      <c r="D100" s="347">
        <v>5</v>
      </c>
      <c r="E100" s="347"/>
      <c r="F100" s="390"/>
      <c r="G100" s="393">
        <f t="shared" si="3"/>
        <v>0</v>
      </c>
      <c r="H100" s="38"/>
      <c r="I100" s="388"/>
      <c r="IL100" s="3"/>
    </row>
    <row r="101" spans="1:246" ht="21" customHeight="1" outlineLevel="1">
      <c r="A101" s="234" t="s">
        <v>640</v>
      </c>
      <c r="B101" s="391" t="s">
        <v>505</v>
      </c>
      <c r="C101" s="392" t="s">
        <v>472</v>
      </c>
      <c r="D101" s="347">
        <v>20</v>
      </c>
      <c r="E101" s="347"/>
      <c r="F101" s="390"/>
      <c r="G101" s="393">
        <f t="shared" si="3"/>
        <v>0</v>
      </c>
      <c r="H101" s="38"/>
      <c r="I101" s="388"/>
      <c r="IL101" s="3"/>
    </row>
    <row r="102" spans="1:246" ht="21" customHeight="1" outlineLevel="1">
      <c r="A102" s="234" t="s">
        <v>641</v>
      </c>
      <c r="B102" s="389" t="s">
        <v>97</v>
      </c>
      <c r="C102" s="392" t="s">
        <v>20</v>
      </c>
      <c r="D102" s="347">
        <v>1</v>
      </c>
      <c r="E102" s="347"/>
      <c r="F102" s="390"/>
      <c r="G102" s="393">
        <f>E102*F102</f>
        <v>0</v>
      </c>
      <c r="H102" s="38"/>
      <c r="I102" s="388"/>
      <c r="IL102" s="3"/>
    </row>
    <row r="103" spans="1:246" s="42" customFormat="1" ht="21" customHeight="1">
      <c r="A103" s="353" t="s">
        <v>579</v>
      </c>
      <c r="B103" s="425" t="s">
        <v>1522</v>
      </c>
      <c r="C103" s="355"/>
      <c r="D103" s="356"/>
      <c r="E103" s="356"/>
      <c r="F103" s="357"/>
      <c r="G103" s="358"/>
      <c r="H103" s="342">
        <f>SUM(G104:G105)</f>
        <v>0</v>
      </c>
      <c r="I103" s="34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4"/>
      <c r="HI103" s="24"/>
      <c r="HJ103" s="24"/>
      <c r="HK103" s="24"/>
      <c r="HL103" s="24"/>
      <c r="HM103" s="24"/>
      <c r="HN103" s="24"/>
      <c r="HO103" s="24"/>
      <c r="HP103" s="24"/>
      <c r="HQ103" s="24"/>
      <c r="HR103" s="24"/>
      <c r="HS103" s="24"/>
      <c r="HT103" s="24"/>
      <c r="HU103" s="24"/>
      <c r="HV103" s="24"/>
      <c r="HW103" s="24"/>
      <c r="HX103" s="24"/>
      <c r="HY103" s="24"/>
      <c r="HZ103" s="24"/>
      <c r="IA103" s="24"/>
      <c r="IB103" s="24"/>
      <c r="IC103" s="24"/>
      <c r="ID103" s="24"/>
      <c r="IE103" s="24"/>
      <c r="IF103" s="24"/>
      <c r="IG103" s="24"/>
      <c r="IH103" s="24"/>
      <c r="II103" s="24"/>
      <c r="IJ103" s="24"/>
      <c r="IK103" s="24"/>
      <c r="IL103" s="24"/>
    </row>
    <row r="104" spans="1:246" ht="21" customHeight="1" outlineLevel="2">
      <c r="A104" s="234" t="s">
        <v>642</v>
      </c>
      <c r="B104" s="391" t="s">
        <v>507</v>
      </c>
      <c r="C104" s="392" t="s">
        <v>20</v>
      </c>
      <c r="D104" s="347">
        <v>1</v>
      </c>
      <c r="E104" s="347"/>
      <c r="F104" s="390"/>
      <c r="G104" s="393">
        <f>E104*F104</f>
        <v>0</v>
      </c>
      <c r="H104" s="38"/>
      <c r="I104" s="388"/>
      <c r="IL104" s="3"/>
    </row>
    <row r="105" spans="1:246" ht="27.65" customHeight="1" outlineLevel="2">
      <c r="A105" s="234" t="s">
        <v>643</v>
      </c>
      <c r="B105" s="389" t="s">
        <v>97</v>
      </c>
      <c r="C105" s="392" t="s">
        <v>20</v>
      </c>
      <c r="D105" s="347">
        <v>1</v>
      </c>
      <c r="E105" s="347"/>
      <c r="F105" s="390"/>
      <c r="G105" s="393">
        <f>E105*F105</f>
        <v>0</v>
      </c>
      <c r="H105" s="38"/>
      <c r="I105" s="388"/>
      <c r="IL105" s="3"/>
    </row>
    <row r="106" spans="1:246" s="42" customFormat="1" ht="21" customHeight="1">
      <c r="A106" s="353" t="s">
        <v>833</v>
      </c>
      <c r="B106" s="354" t="s">
        <v>1520</v>
      </c>
      <c r="C106" s="355"/>
      <c r="D106" s="356"/>
      <c r="E106" s="356"/>
      <c r="F106" s="357"/>
      <c r="G106" s="358"/>
      <c r="H106" s="342">
        <f>SUM(G107)</f>
        <v>0</v>
      </c>
      <c r="I106" s="34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4"/>
      <c r="HI106" s="24"/>
      <c r="HJ106" s="24"/>
      <c r="HK106" s="24"/>
      <c r="HL106" s="24"/>
      <c r="HM106" s="24"/>
      <c r="HN106" s="24"/>
      <c r="HO106" s="24"/>
      <c r="HP106" s="24"/>
      <c r="HQ106" s="24"/>
      <c r="HR106" s="24"/>
      <c r="HS106" s="24"/>
      <c r="HT106" s="24"/>
      <c r="HU106" s="24"/>
      <c r="HV106" s="24"/>
      <c r="HW106" s="24"/>
      <c r="HX106" s="24"/>
      <c r="HY106" s="24"/>
      <c r="HZ106" s="24"/>
      <c r="IA106" s="24"/>
      <c r="IB106" s="24"/>
      <c r="IC106" s="24"/>
      <c r="ID106" s="24"/>
      <c r="IE106" s="24"/>
      <c r="IF106" s="24"/>
      <c r="IG106" s="24"/>
      <c r="IH106" s="24"/>
      <c r="II106" s="24"/>
      <c r="IJ106" s="24"/>
      <c r="IK106" s="24"/>
      <c r="IL106" s="24"/>
    </row>
    <row r="107" spans="1:246" s="14" customFormat="1" ht="120.5" customHeight="1" outlineLevel="1">
      <c r="A107" s="278" t="s">
        <v>668</v>
      </c>
      <c r="B107" s="369" t="s">
        <v>939</v>
      </c>
      <c r="C107" s="381" t="s">
        <v>20</v>
      </c>
      <c r="D107" s="382">
        <v>1</v>
      </c>
      <c r="E107" s="383"/>
      <c r="F107" s="384"/>
      <c r="G107" s="385">
        <f>E107*F107</f>
        <v>0</v>
      </c>
      <c r="H107" s="385"/>
      <c r="I107" s="386"/>
      <c r="J107" s="359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/>
      <c r="IH107" s="13"/>
      <c r="II107" s="13"/>
      <c r="IJ107" s="13"/>
      <c r="IK107" s="13"/>
      <c r="IL107" s="13"/>
    </row>
    <row r="108" spans="1:246" s="27" customFormat="1" ht="62.25" customHeight="1">
      <c r="A108" s="188"/>
      <c r="B108" s="319" t="s">
        <v>288</v>
      </c>
      <c r="C108" s="308"/>
      <c r="D108" s="309"/>
      <c r="E108" s="309"/>
      <c r="F108" s="310"/>
      <c r="G108" s="311"/>
      <c r="H108" s="375">
        <f>H3+H22+H33+H36+H42+H103+H106</f>
        <v>0</v>
      </c>
      <c r="I108" s="312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</row>
    <row r="109" spans="1:246" ht="21" customHeight="1">
      <c r="A109" s="188"/>
      <c r="B109" s="33"/>
      <c r="C109" s="34"/>
      <c r="D109" s="34"/>
      <c r="E109" s="34"/>
      <c r="F109" s="35"/>
      <c r="G109" s="36"/>
      <c r="H109" s="36"/>
      <c r="I109" s="36"/>
      <c r="J109" s="36"/>
    </row>
    <row r="110" spans="1:246" ht="21" customHeight="1">
      <c r="A110" s="188"/>
      <c r="B110" s="33"/>
      <c r="C110" s="34"/>
      <c r="D110" s="34"/>
      <c r="E110" s="34"/>
      <c r="F110" s="35"/>
      <c r="G110" s="36"/>
      <c r="H110" s="36"/>
      <c r="I110" s="36"/>
      <c r="J110" s="36"/>
    </row>
    <row r="111" spans="1:246" ht="21" customHeight="1" thickBot="1">
      <c r="A111" s="188"/>
      <c r="B111" s="33"/>
      <c r="C111" s="34"/>
      <c r="D111" s="34"/>
      <c r="E111" s="34"/>
      <c r="F111" s="35"/>
      <c r="G111" s="36"/>
      <c r="H111" s="36"/>
      <c r="I111" s="36"/>
      <c r="J111" s="36"/>
    </row>
    <row r="112" spans="1:246" ht="45" customHeight="1">
      <c r="A112" s="188"/>
      <c r="B112" s="457" t="s">
        <v>112</v>
      </c>
      <c r="C112" s="272" t="s">
        <v>311</v>
      </c>
      <c r="D112" s="465"/>
      <c r="E112" s="465"/>
      <c r="F112" s="465"/>
      <c r="G112" s="465"/>
      <c r="H112" s="466"/>
      <c r="I112" s="3"/>
    </row>
    <row r="113" spans="1:9" ht="45" customHeight="1">
      <c r="A113" s="188"/>
      <c r="B113" s="458"/>
      <c r="C113" s="273" t="s">
        <v>312</v>
      </c>
      <c r="D113" s="467"/>
      <c r="E113" s="467"/>
      <c r="F113" s="467"/>
      <c r="G113" s="467"/>
      <c r="H113" s="468"/>
      <c r="I113" s="3"/>
    </row>
    <row r="114" spans="1:9" ht="45" customHeight="1">
      <c r="A114" s="188"/>
      <c r="B114" s="458"/>
      <c r="C114" s="273" t="s">
        <v>313</v>
      </c>
      <c r="D114" s="467"/>
      <c r="E114" s="467"/>
      <c r="F114" s="467"/>
      <c r="G114" s="467"/>
      <c r="H114" s="468"/>
      <c r="I114" s="3"/>
    </row>
    <row r="115" spans="1:9" ht="45" customHeight="1" thickBot="1">
      <c r="A115" s="188"/>
      <c r="B115" s="459"/>
      <c r="C115" s="274" t="s">
        <v>314</v>
      </c>
      <c r="D115" s="463"/>
      <c r="E115" s="463"/>
      <c r="F115" s="463"/>
      <c r="G115" s="463"/>
      <c r="H115" s="464"/>
      <c r="I115" s="3"/>
    </row>
    <row r="116" spans="1:9" ht="21" customHeight="1">
      <c r="A116" s="188"/>
      <c r="B116" s="28"/>
      <c r="C116" s="29"/>
      <c r="D116" s="29"/>
      <c r="E116" s="29"/>
      <c r="F116" s="30"/>
      <c r="G116" s="31"/>
      <c r="H116" s="32"/>
      <c r="I116" s="32"/>
    </row>
    <row r="117" spans="1:9">
      <c r="A117" s="188"/>
    </row>
    <row r="118" spans="1:9">
      <c r="A118" s="188"/>
    </row>
    <row r="119" spans="1:9">
      <c r="A119" s="188"/>
    </row>
    <row r="120" spans="1:9">
      <c r="A120" s="188"/>
    </row>
    <row r="121" spans="1:9">
      <c r="A121" s="188"/>
    </row>
    <row r="122" spans="1:9">
      <c r="A122" s="188"/>
    </row>
    <row r="123" spans="1:9">
      <c r="A123" s="188"/>
    </row>
    <row r="124" spans="1:9">
      <c r="A124" s="188"/>
    </row>
    <row r="125" spans="1:9">
      <c r="A125" s="188"/>
    </row>
    <row r="126" spans="1:9">
      <c r="A126" s="188"/>
    </row>
    <row r="127" spans="1:9">
      <c r="A127" s="188"/>
    </row>
    <row r="128" spans="1:9">
      <c r="A128" s="188"/>
    </row>
    <row r="129" spans="1:1">
      <c r="A129" s="188"/>
    </row>
    <row r="130" spans="1:1">
      <c r="A130" s="188"/>
    </row>
    <row r="131" spans="1:1">
      <c r="A131" s="188"/>
    </row>
    <row r="132" spans="1:1">
      <c r="A132" s="188"/>
    </row>
    <row r="133" spans="1:1">
      <c r="A133" s="188"/>
    </row>
    <row r="134" spans="1:1">
      <c r="A134" s="188"/>
    </row>
    <row r="135" spans="1:1">
      <c r="A135" s="188"/>
    </row>
    <row r="136" spans="1:1">
      <c r="A136" s="188"/>
    </row>
    <row r="137" spans="1:1">
      <c r="A137" s="188"/>
    </row>
    <row r="138" spans="1:1">
      <c r="A138" s="188"/>
    </row>
    <row r="139" spans="1:1">
      <c r="A139" s="188"/>
    </row>
    <row r="140" spans="1:1">
      <c r="A140" s="188"/>
    </row>
    <row r="141" spans="1:1">
      <c r="A141" s="188"/>
    </row>
    <row r="142" spans="1:1">
      <c r="A142" s="188"/>
    </row>
    <row r="143" spans="1:1">
      <c r="A143" s="188"/>
    </row>
    <row r="144" spans="1:1">
      <c r="A144" s="188"/>
    </row>
    <row r="145" spans="1:1">
      <c r="A145" s="188"/>
    </row>
    <row r="146" spans="1:1">
      <c r="A146" s="188"/>
    </row>
    <row r="147" spans="1:1">
      <c r="A147" s="188"/>
    </row>
    <row r="148" spans="1:1">
      <c r="A148" s="234"/>
    </row>
    <row r="149" spans="1:1">
      <c r="A149" s="234"/>
    </row>
    <row r="150" spans="1:1">
      <c r="A150" s="188"/>
    </row>
    <row r="151" spans="1:1">
      <c r="A151" s="188"/>
    </row>
    <row r="152" spans="1:1">
      <c r="A152" s="188"/>
    </row>
    <row r="153" spans="1:1">
      <c r="A153" s="188"/>
    </row>
    <row r="154" spans="1:1">
      <c r="A154" s="188"/>
    </row>
    <row r="155" spans="1:1">
      <c r="A155" s="188"/>
    </row>
    <row r="156" spans="1:1">
      <c r="A156" s="188"/>
    </row>
    <row r="157" spans="1:1">
      <c r="A157" s="188"/>
    </row>
    <row r="158" spans="1:1">
      <c r="A158" s="188"/>
    </row>
    <row r="159" spans="1:1">
      <c r="A159" s="188"/>
    </row>
    <row r="160" spans="1:1">
      <c r="A160" s="188"/>
    </row>
    <row r="161" spans="1:1">
      <c r="A161" s="188"/>
    </row>
    <row r="162" spans="1:1">
      <c r="A162" s="188"/>
    </row>
    <row r="163" spans="1:1">
      <c r="A163" s="188"/>
    </row>
    <row r="164" spans="1:1">
      <c r="A164" s="188"/>
    </row>
    <row r="165" spans="1:1">
      <c r="A165" s="188"/>
    </row>
    <row r="166" spans="1:1">
      <c r="A166" s="188"/>
    </row>
    <row r="167" spans="1:1">
      <c r="A167" s="188"/>
    </row>
    <row r="168" spans="1:1">
      <c r="A168" s="188"/>
    </row>
    <row r="169" spans="1:1">
      <c r="A169" s="188"/>
    </row>
    <row r="170" spans="1:1">
      <c r="A170" s="188"/>
    </row>
    <row r="171" spans="1:1">
      <c r="A171" s="188"/>
    </row>
    <row r="172" spans="1:1">
      <c r="A172" s="188"/>
    </row>
    <row r="173" spans="1:1">
      <c r="A173" s="188"/>
    </row>
    <row r="174" spans="1:1">
      <c r="A174" s="188"/>
    </row>
    <row r="175" spans="1:1">
      <c r="A175" s="234"/>
    </row>
    <row r="176" spans="1:1">
      <c r="A176" s="278"/>
    </row>
    <row r="177" spans="1:1">
      <c r="A177" s="190"/>
    </row>
    <row r="178" spans="1:1">
      <c r="A178" s="190"/>
    </row>
    <row r="179" spans="1:1">
      <c r="A179" s="190"/>
    </row>
    <row r="180" spans="1:1">
      <c r="A180" s="190"/>
    </row>
    <row r="181" spans="1:1">
      <c r="A181" s="190"/>
    </row>
    <row r="182" spans="1:1">
      <c r="A182" s="190"/>
    </row>
    <row r="183" spans="1:1">
      <c r="A183" s="190"/>
    </row>
    <row r="184" spans="1:1">
      <c r="A184" s="190"/>
    </row>
    <row r="185" spans="1:1">
      <c r="A185" s="190"/>
    </row>
    <row r="186" spans="1:1">
      <c r="A186" s="190"/>
    </row>
    <row r="187" spans="1:1">
      <c r="A187" s="190"/>
    </row>
    <row r="188" spans="1:1">
      <c r="A188" s="190"/>
    </row>
    <row r="189" spans="1:1">
      <c r="A189" s="190"/>
    </row>
    <row r="190" spans="1:1">
      <c r="A190" s="190"/>
    </row>
    <row r="191" spans="1:1">
      <c r="A191" s="278"/>
    </row>
    <row r="192" spans="1:1">
      <c r="A192" s="234"/>
    </row>
    <row r="193" spans="1:1">
      <c r="A193" s="190"/>
    </row>
    <row r="194" spans="1:1">
      <c r="A194" s="190"/>
    </row>
    <row r="195" spans="1:1">
      <c r="A195" s="190"/>
    </row>
    <row r="196" spans="1:1">
      <c r="A196" s="190"/>
    </row>
    <row r="197" spans="1:1">
      <c r="A197" s="190"/>
    </row>
    <row r="198" spans="1:1">
      <c r="A198" s="190"/>
    </row>
    <row r="199" spans="1:1">
      <c r="A199" s="190"/>
    </row>
    <row r="200" spans="1:1">
      <c r="A200" s="190"/>
    </row>
    <row r="201" spans="1:1">
      <c r="A201" s="190"/>
    </row>
    <row r="202" spans="1:1">
      <c r="A202" s="190"/>
    </row>
    <row r="203" spans="1:1">
      <c r="A203" s="190"/>
    </row>
    <row r="204" spans="1:1">
      <c r="A204" s="190"/>
    </row>
    <row r="205" spans="1:1">
      <c r="A205" s="234"/>
    </row>
    <row r="206" spans="1:1">
      <c r="A206" s="234"/>
    </row>
    <row r="207" spans="1:1">
      <c r="A207" s="188"/>
    </row>
    <row r="208" spans="1:1">
      <c r="A208" s="188"/>
    </row>
    <row r="209" spans="1:1">
      <c r="A209" s="188"/>
    </row>
    <row r="210" spans="1:1">
      <c r="A210" s="188"/>
    </row>
    <row r="211" spans="1:1">
      <c r="A211" s="188"/>
    </row>
    <row r="212" spans="1:1">
      <c r="A212" s="188"/>
    </row>
    <row r="213" spans="1:1">
      <c r="A213" s="188"/>
    </row>
    <row r="214" spans="1:1">
      <c r="A214" s="188"/>
    </row>
    <row r="215" spans="1:1">
      <c r="A215" s="188"/>
    </row>
    <row r="216" spans="1:1">
      <c r="A216" s="188"/>
    </row>
    <row r="217" spans="1:1">
      <c r="A217" s="188"/>
    </row>
    <row r="218" spans="1:1">
      <c r="A218" s="188"/>
    </row>
    <row r="219" spans="1:1">
      <c r="A219" s="188"/>
    </row>
    <row r="220" spans="1:1">
      <c r="A220" s="188"/>
    </row>
    <row r="221" spans="1:1">
      <c r="A221" s="188"/>
    </row>
    <row r="222" spans="1:1">
      <c r="A222" s="188"/>
    </row>
    <row r="223" spans="1:1">
      <c r="A223" s="188"/>
    </row>
    <row r="224" spans="1:1">
      <c r="A224" s="188"/>
    </row>
    <row r="225" spans="1:1">
      <c r="A225" s="188"/>
    </row>
    <row r="226" spans="1:1">
      <c r="A226" s="188"/>
    </row>
    <row r="227" spans="1:1">
      <c r="A227" s="188"/>
    </row>
    <row r="228" spans="1:1">
      <c r="A228" s="188"/>
    </row>
    <row r="229" spans="1:1">
      <c r="A229" s="188"/>
    </row>
    <row r="230" spans="1:1">
      <c r="A230" s="188"/>
    </row>
    <row r="231" spans="1:1">
      <c r="A231" s="188"/>
    </row>
    <row r="232" spans="1:1">
      <c r="A232" s="188"/>
    </row>
    <row r="233" spans="1:1">
      <c r="A233" s="188"/>
    </row>
    <row r="234" spans="1:1">
      <c r="A234" s="234"/>
    </row>
    <row r="235" spans="1:1">
      <c r="A235" s="279"/>
    </row>
    <row r="236" spans="1:1">
      <c r="A236" s="188"/>
    </row>
    <row r="237" spans="1:1">
      <c r="A237" s="188"/>
    </row>
    <row r="238" spans="1:1">
      <c r="A238" s="279"/>
    </row>
    <row r="239" spans="1:1">
      <c r="A239" s="234"/>
    </row>
    <row r="240" spans="1:1">
      <c r="A240" s="280"/>
    </row>
    <row r="241" spans="1:1">
      <c r="A241" s="201"/>
    </row>
    <row r="242" spans="1:1">
      <c r="A242" s="188"/>
    </row>
    <row r="243" spans="1:1">
      <c r="A243" s="188"/>
    </row>
    <row r="244" spans="1:1">
      <c r="A244" s="188"/>
    </row>
    <row r="245" spans="1:1">
      <c r="A245" s="188"/>
    </row>
    <row r="246" spans="1:1">
      <c r="A246" s="188"/>
    </row>
    <row r="247" spans="1:1">
      <c r="A247" s="188"/>
    </row>
    <row r="248" spans="1:1">
      <c r="A248" s="188"/>
    </row>
    <row r="249" spans="1:1">
      <c r="A249" s="188"/>
    </row>
    <row r="250" spans="1:1">
      <c r="A250" s="188"/>
    </row>
    <row r="251" spans="1:1">
      <c r="A251" s="188"/>
    </row>
    <row r="252" spans="1:1">
      <c r="A252" s="188"/>
    </row>
    <row r="253" spans="1:1">
      <c r="A253" s="188"/>
    </row>
    <row r="254" spans="1:1">
      <c r="A254" s="188"/>
    </row>
    <row r="255" spans="1:1">
      <c r="A255" s="188"/>
    </row>
    <row r="256" spans="1:1">
      <c r="A256" s="188"/>
    </row>
    <row r="257" spans="1:1">
      <c r="A257" s="188"/>
    </row>
    <row r="258" spans="1:1">
      <c r="A258" s="188"/>
    </row>
    <row r="259" spans="1:1">
      <c r="A259" s="188"/>
    </row>
    <row r="260" spans="1:1">
      <c r="A260" s="188"/>
    </row>
    <row r="261" spans="1:1">
      <c r="A261" s="188"/>
    </row>
    <row r="262" spans="1:1">
      <c r="A262" s="188"/>
    </row>
    <row r="263" spans="1:1">
      <c r="A263" s="188"/>
    </row>
    <row r="264" spans="1:1">
      <c r="A264" s="188"/>
    </row>
    <row r="265" spans="1:1">
      <c r="A265" s="188"/>
    </row>
    <row r="266" spans="1:1">
      <c r="A266" s="188"/>
    </row>
    <row r="267" spans="1:1">
      <c r="A267" s="188"/>
    </row>
    <row r="268" spans="1:1">
      <c r="A268" s="188"/>
    </row>
    <row r="269" spans="1:1">
      <c r="A269" s="188"/>
    </row>
    <row r="270" spans="1:1">
      <c r="A270" s="188"/>
    </row>
    <row r="271" spans="1:1">
      <c r="A271" s="201"/>
    </row>
    <row r="272" spans="1:1">
      <c r="A272" s="188"/>
    </row>
    <row r="273" spans="1:1">
      <c r="A273" s="188"/>
    </row>
    <row r="274" spans="1:1">
      <c r="A274" s="188"/>
    </row>
    <row r="275" spans="1:1">
      <c r="A275" s="188"/>
    </row>
    <row r="276" spans="1:1">
      <c r="A276" s="188"/>
    </row>
    <row r="277" spans="1:1">
      <c r="A277" s="188"/>
    </row>
    <row r="278" spans="1:1">
      <c r="A278" s="188"/>
    </row>
    <row r="279" spans="1:1">
      <c r="A279" s="188"/>
    </row>
    <row r="280" spans="1:1">
      <c r="A280" s="188"/>
    </row>
    <row r="281" spans="1:1">
      <c r="A281" s="188"/>
    </row>
    <row r="282" spans="1:1">
      <c r="A282" s="188"/>
    </row>
    <row r="283" spans="1:1">
      <c r="A283" s="188"/>
    </row>
    <row r="284" spans="1:1">
      <c r="A284" s="188"/>
    </row>
    <row r="285" spans="1:1">
      <c r="A285" s="188"/>
    </row>
    <row r="286" spans="1:1">
      <c r="A286" s="188"/>
    </row>
    <row r="287" spans="1:1">
      <c r="A287" s="188"/>
    </row>
    <row r="288" spans="1:1">
      <c r="A288" s="188"/>
    </row>
    <row r="289" spans="1:1">
      <c r="A289" s="188"/>
    </row>
    <row r="290" spans="1:1">
      <c r="A290" s="188"/>
    </row>
    <row r="291" spans="1:1">
      <c r="A291" s="188"/>
    </row>
    <row r="292" spans="1:1">
      <c r="A292" s="188"/>
    </row>
    <row r="293" spans="1:1">
      <c r="A293" s="188"/>
    </row>
    <row r="294" spans="1:1">
      <c r="A294" s="188"/>
    </row>
    <row r="295" spans="1:1">
      <c r="A295" s="188"/>
    </row>
    <row r="296" spans="1:1">
      <c r="A296" s="188"/>
    </row>
    <row r="297" spans="1:1">
      <c r="A297" s="188"/>
    </row>
    <row r="298" spans="1:1">
      <c r="A298" s="188"/>
    </row>
    <row r="299" spans="1:1">
      <c r="A299" s="188"/>
    </row>
    <row r="300" spans="1:1">
      <c r="A300" s="188"/>
    </row>
    <row r="301" spans="1:1">
      <c r="A301" s="188"/>
    </row>
    <row r="302" spans="1:1">
      <c r="A302" s="188"/>
    </row>
    <row r="303" spans="1:1">
      <c r="A303" s="188"/>
    </row>
    <row r="304" spans="1:1">
      <c r="A304" s="201"/>
    </row>
    <row r="305" spans="1:1">
      <c r="A305" s="188"/>
    </row>
    <row r="306" spans="1:1">
      <c r="A306" s="188"/>
    </row>
    <row r="307" spans="1:1">
      <c r="A307" s="188"/>
    </row>
    <row r="308" spans="1:1">
      <c r="A308" s="188"/>
    </row>
    <row r="309" spans="1:1">
      <c r="A309" s="188"/>
    </row>
    <row r="310" spans="1:1">
      <c r="A310" s="188"/>
    </row>
    <row r="311" spans="1:1">
      <c r="A311" s="188"/>
    </row>
    <row r="312" spans="1:1">
      <c r="A312" s="188"/>
    </row>
    <row r="313" spans="1:1">
      <c r="A313" s="188"/>
    </row>
    <row r="314" spans="1:1">
      <c r="A314" s="188"/>
    </row>
    <row r="315" spans="1:1">
      <c r="A315" s="188"/>
    </row>
    <row r="316" spans="1:1">
      <c r="A316" s="188"/>
    </row>
    <row r="317" spans="1:1">
      <c r="A317" s="188"/>
    </row>
    <row r="318" spans="1:1">
      <c r="A318" s="188"/>
    </row>
    <row r="319" spans="1:1">
      <c r="A319" s="188"/>
    </row>
    <row r="320" spans="1:1">
      <c r="A320" s="188"/>
    </row>
    <row r="321" spans="1:1">
      <c r="A321" s="188"/>
    </row>
    <row r="322" spans="1:1">
      <c r="A322" s="188"/>
    </row>
    <row r="323" spans="1:1">
      <c r="A323" s="188"/>
    </row>
    <row r="324" spans="1:1">
      <c r="A324" s="188"/>
    </row>
    <row r="325" spans="1:1">
      <c r="A325" s="188"/>
    </row>
    <row r="326" spans="1:1">
      <c r="A326" s="188"/>
    </row>
    <row r="327" spans="1:1">
      <c r="A327" s="188"/>
    </row>
    <row r="328" spans="1:1">
      <c r="A328" s="188"/>
    </row>
    <row r="329" spans="1:1">
      <c r="A329" s="188"/>
    </row>
    <row r="330" spans="1:1">
      <c r="A330" s="188"/>
    </row>
    <row r="331" spans="1:1">
      <c r="A331" s="188"/>
    </row>
    <row r="332" spans="1:1">
      <c r="A332" s="188"/>
    </row>
    <row r="333" spans="1:1">
      <c r="A333" s="188"/>
    </row>
    <row r="334" spans="1:1">
      <c r="A334" s="188"/>
    </row>
    <row r="335" spans="1:1">
      <c r="A335" s="188"/>
    </row>
    <row r="336" spans="1:1">
      <c r="A336" s="188"/>
    </row>
    <row r="337" spans="1:1">
      <c r="A337" s="188"/>
    </row>
    <row r="338" spans="1:1">
      <c r="A338" s="188"/>
    </row>
    <row r="339" spans="1:1">
      <c r="A339" s="280"/>
    </row>
    <row r="340" spans="1:1">
      <c r="A340" s="280"/>
    </row>
    <row r="341" spans="1:1">
      <c r="A341" s="201"/>
    </row>
    <row r="342" spans="1:1">
      <c r="A342" s="188"/>
    </row>
    <row r="343" spans="1:1">
      <c r="A343" s="188"/>
    </row>
    <row r="344" spans="1:1">
      <c r="A344" s="188"/>
    </row>
    <row r="345" spans="1:1">
      <c r="A345" s="188"/>
    </row>
    <row r="346" spans="1:1">
      <c r="A346" s="188"/>
    </row>
    <row r="347" spans="1:1">
      <c r="A347" s="188"/>
    </row>
    <row r="348" spans="1:1">
      <c r="A348" s="188"/>
    </row>
    <row r="349" spans="1:1">
      <c r="A349" s="188"/>
    </row>
    <row r="350" spans="1:1">
      <c r="A350" s="188"/>
    </row>
    <row r="351" spans="1:1">
      <c r="A351" s="188"/>
    </row>
    <row r="352" spans="1:1">
      <c r="A352" s="188"/>
    </row>
    <row r="353" spans="1:1">
      <c r="A353" s="188"/>
    </row>
    <row r="354" spans="1:1">
      <c r="A354" s="188"/>
    </row>
    <row r="355" spans="1:1">
      <c r="A355" s="188"/>
    </row>
    <row r="356" spans="1:1">
      <c r="A356" s="188"/>
    </row>
    <row r="357" spans="1:1">
      <c r="A357" s="188"/>
    </row>
    <row r="358" spans="1:1">
      <c r="A358" s="188"/>
    </row>
    <row r="359" spans="1:1">
      <c r="A359" s="188"/>
    </row>
    <row r="360" spans="1:1">
      <c r="A360" s="188"/>
    </row>
    <row r="361" spans="1:1">
      <c r="A361" s="188"/>
    </row>
    <row r="362" spans="1:1">
      <c r="A362" s="188"/>
    </row>
    <row r="363" spans="1:1">
      <c r="A363" s="188"/>
    </row>
    <row r="364" spans="1:1">
      <c r="A364" s="188"/>
    </row>
    <row r="365" spans="1:1">
      <c r="A365" s="188"/>
    </row>
    <row r="366" spans="1:1">
      <c r="A366" s="188"/>
    </row>
    <row r="367" spans="1:1">
      <c r="A367" s="201"/>
    </row>
    <row r="368" spans="1:1">
      <c r="A368" s="188"/>
    </row>
    <row r="369" spans="1:1">
      <c r="A369" s="188"/>
    </row>
    <row r="370" spans="1:1">
      <c r="A370" s="188"/>
    </row>
    <row r="371" spans="1:1">
      <c r="A371" s="188"/>
    </row>
    <row r="372" spans="1:1">
      <c r="A372" s="188"/>
    </row>
    <row r="373" spans="1:1">
      <c r="A373" s="188"/>
    </row>
    <row r="374" spans="1:1">
      <c r="A374" s="188"/>
    </row>
    <row r="375" spans="1:1">
      <c r="A375" s="188"/>
    </row>
    <row r="376" spans="1:1">
      <c r="A376" s="188"/>
    </row>
    <row r="377" spans="1:1">
      <c r="A377" s="188"/>
    </row>
    <row r="378" spans="1:1">
      <c r="A378" s="188"/>
    </row>
    <row r="379" spans="1:1">
      <c r="A379" s="188"/>
    </row>
    <row r="380" spans="1:1">
      <c r="A380" s="201"/>
    </row>
    <row r="381" spans="1:1">
      <c r="A381" s="188"/>
    </row>
    <row r="382" spans="1:1">
      <c r="A382" s="188"/>
    </row>
    <row r="383" spans="1:1">
      <c r="A383" s="188"/>
    </row>
    <row r="384" spans="1:1">
      <c r="A384" s="188"/>
    </row>
    <row r="385" spans="1:1">
      <c r="A385" s="188"/>
    </row>
    <row r="386" spans="1:1">
      <c r="A386" s="188"/>
    </row>
    <row r="387" spans="1:1">
      <c r="A387" s="188"/>
    </row>
    <row r="388" spans="1:1">
      <c r="A388" s="188"/>
    </row>
    <row r="389" spans="1:1">
      <c r="A389" s="188"/>
    </row>
    <row r="390" spans="1:1">
      <c r="A390" s="280"/>
    </row>
    <row r="391" spans="1:1">
      <c r="A391" s="280"/>
    </row>
    <row r="392" spans="1:1">
      <c r="A392" s="188"/>
    </row>
    <row r="393" spans="1:1">
      <c r="A393" s="188"/>
    </row>
    <row r="394" spans="1:1">
      <c r="A394" s="188"/>
    </row>
    <row r="395" spans="1:1">
      <c r="A395" s="188"/>
    </row>
    <row r="396" spans="1:1">
      <c r="A396" s="188"/>
    </row>
    <row r="397" spans="1:1">
      <c r="A397" s="188"/>
    </row>
    <row r="398" spans="1:1">
      <c r="A398" s="188"/>
    </row>
    <row r="399" spans="1:1">
      <c r="A399" s="188"/>
    </row>
    <row r="400" spans="1:1">
      <c r="A400" s="188"/>
    </row>
    <row r="401" spans="1:1">
      <c r="A401" s="188"/>
    </row>
    <row r="402" spans="1:1">
      <c r="A402" s="188"/>
    </row>
    <row r="403" spans="1:1">
      <c r="A403" s="188"/>
    </row>
    <row r="404" spans="1:1">
      <c r="A404" s="188"/>
    </row>
    <row r="405" spans="1:1">
      <c r="A405" s="280"/>
    </row>
    <row r="406" spans="1:1">
      <c r="A406" s="281"/>
    </row>
    <row r="407" spans="1:1">
      <c r="A407" s="188"/>
    </row>
    <row r="408" spans="1:1">
      <c r="A408" s="188"/>
    </row>
    <row r="409" spans="1:1">
      <c r="A409" s="188"/>
    </row>
    <row r="410" spans="1:1">
      <c r="A410" s="188"/>
    </row>
    <row r="411" spans="1:1">
      <c r="A411" s="282"/>
    </row>
    <row r="412" spans="1:1">
      <c r="A412" s="188"/>
    </row>
    <row r="413" spans="1:1">
      <c r="A413" s="188"/>
    </row>
    <row r="414" spans="1:1">
      <c r="A414" s="188"/>
    </row>
    <row r="415" spans="1:1">
      <c r="A415" s="188"/>
    </row>
    <row r="416" spans="1:1">
      <c r="A416" s="188"/>
    </row>
    <row r="417" spans="1:1">
      <c r="A417" s="188"/>
    </row>
    <row r="418" spans="1:1">
      <c r="A418" s="234"/>
    </row>
    <row r="419" spans="1:1">
      <c r="A419" s="278"/>
    </row>
    <row r="420" spans="1:1">
      <c r="A420" s="188"/>
    </row>
    <row r="421" spans="1:1">
      <c r="A421" s="188"/>
    </row>
    <row r="422" spans="1:1">
      <c r="A422" s="188"/>
    </row>
    <row r="423" spans="1:1">
      <c r="A423" s="234"/>
    </row>
    <row r="424" spans="1:1">
      <c r="A424" s="234"/>
    </row>
    <row r="425" spans="1:1">
      <c r="A425" s="188"/>
    </row>
    <row r="426" spans="1:1">
      <c r="A426" s="188"/>
    </row>
    <row r="427" spans="1:1">
      <c r="A427" s="188"/>
    </row>
    <row r="428" spans="1:1">
      <c r="A428" s="234"/>
    </row>
    <row r="429" spans="1:1">
      <c r="A429" s="188"/>
    </row>
    <row r="430" spans="1:1">
      <c r="A430" s="205"/>
    </row>
    <row r="431" spans="1:1">
      <c r="A431" s="191"/>
    </row>
    <row r="432" spans="1:1">
      <c r="A432" s="191"/>
    </row>
    <row r="433" spans="1:1">
      <c r="A433" s="191"/>
    </row>
    <row r="434" spans="1:1">
      <c r="A434" s="191"/>
    </row>
    <row r="435" spans="1:1">
      <c r="A435" s="191"/>
    </row>
    <row r="436" spans="1:1">
      <c r="A436" s="191"/>
    </row>
    <row r="437" spans="1:1">
      <c r="A437" s="192"/>
    </row>
  </sheetData>
  <mergeCells count="6">
    <mergeCell ref="C1:I1"/>
    <mergeCell ref="B112:B115"/>
    <mergeCell ref="D112:H112"/>
    <mergeCell ref="D115:H115"/>
    <mergeCell ref="D113:H113"/>
    <mergeCell ref="D114:H114"/>
  </mergeCells>
  <phoneticPr fontId="5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Podsumowanie</vt:lpstr>
      <vt:lpstr>Architektura i konstrukcja</vt:lpstr>
      <vt:lpstr>Inst Sanitarne</vt:lpstr>
      <vt:lpstr>Inst silnoprądowe</vt:lpstr>
      <vt:lpstr>Inst niskoprądowe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2023-10-19T14:58:12Z</cp:lastPrinted>
  <dcterms:created xsi:type="dcterms:W3CDTF">2022-01-14T20:58:37Z</dcterms:created>
  <dcterms:modified xsi:type="dcterms:W3CDTF">2024-05-22T05:55:43Z</dcterms:modified>
</cp:coreProperties>
</file>