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cektomaszewski/Desktop/Ogłoszenie CT/2 Finał/"/>
    </mc:Choice>
  </mc:AlternateContent>
  <xr:revisionPtr revIDLastSave="0" documentId="13_ncr:1_{FA59DBB7-07FA-3440-A2B4-0D76573DCFD3}" xr6:coauthVersionLast="36" xr6:coauthVersionMax="47" xr10:uidLastSave="{00000000-0000-0000-0000-000000000000}"/>
  <bookViews>
    <workbookView xWindow="0" yWindow="720" windowWidth="20900" windowHeight="18800" xr2:uid="{00000000-000D-0000-FFFF-FFFF00000000}"/>
  </bookViews>
  <sheets>
    <sheet name="RCO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1" i="1" l="1"/>
  <c r="G11" i="1"/>
  <c r="G10" i="1"/>
  <c r="G9" i="1"/>
  <c r="G8" i="1"/>
  <c r="G24" i="1"/>
  <c r="G61" i="1"/>
  <c r="G60" i="1"/>
  <c r="G59" i="1"/>
  <c r="G54" i="1"/>
  <c r="G53" i="1"/>
  <c r="G58" i="1"/>
  <c r="G40" i="1"/>
  <c r="G49" i="1"/>
  <c r="G37" i="1"/>
  <c r="G36" i="1"/>
  <c r="G35" i="1" l="1"/>
  <c r="G57" i="1"/>
  <c r="G7" i="1" l="1"/>
  <c r="G64" i="1"/>
  <c r="G23" i="1"/>
  <c r="G16" i="1"/>
  <c r="G52" i="1" l="1"/>
  <c r="G51" i="1" s="1"/>
  <c r="G56" i="1"/>
  <c r="G18" i="1" l="1"/>
  <c r="G17" i="1" s="1"/>
  <c r="G69" i="1"/>
  <c r="G68" i="1"/>
  <c r="G67" i="1"/>
  <c r="G66" i="1"/>
  <c r="G65" i="1"/>
  <c r="G15" i="1"/>
  <c r="G14" i="1"/>
  <c r="G13" i="1" s="1"/>
  <c r="G50" i="1"/>
  <c r="G48" i="1"/>
  <c r="G47" i="1"/>
  <c r="G46" i="1"/>
  <c r="G45" i="1"/>
  <c r="G44" i="1"/>
  <c r="G42" i="1"/>
  <c r="G41" i="1" s="1"/>
  <c r="G70" i="1"/>
  <c r="G63" i="1"/>
  <c r="G34" i="1"/>
  <c r="G27" i="1"/>
  <c r="G39" i="1"/>
  <c r="G32" i="1"/>
  <c r="G33" i="1"/>
  <c r="G25" i="1"/>
  <c r="G20" i="1"/>
  <c r="G21" i="1"/>
  <c r="G22" i="1"/>
  <c r="G26" i="1"/>
  <c r="G29" i="1"/>
  <c r="G30" i="1"/>
  <c r="G31" i="1"/>
  <c r="G38" i="1" l="1"/>
  <c r="G28" i="1"/>
  <c r="G19" i="1"/>
  <c r="G43" i="1"/>
  <c r="G62" i="1"/>
  <c r="G55" i="1"/>
  <c r="G72" i="1" l="1"/>
  <c r="G73" i="1" s="1"/>
  <c r="G74" i="1" s="1"/>
</calcChain>
</file>

<file path=xl/sharedStrings.xml><?xml version="1.0" encoding="utf-8"?>
<sst xmlns="http://schemas.openxmlformats.org/spreadsheetml/2006/main" count="203" uniqueCount="151">
  <si>
    <t>Lp.</t>
  </si>
  <si>
    <t xml:space="preserve">Jed. </t>
  </si>
  <si>
    <t>Wartość</t>
  </si>
  <si>
    <t>Cena jednostkowa</t>
  </si>
  <si>
    <t>Ilość</t>
  </si>
  <si>
    <t>2.1</t>
  </si>
  <si>
    <t>kpl.</t>
  </si>
  <si>
    <t>Wypełnienie i wyrównanie międzytorzy</t>
  </si>
  <si>
    <t>3.1</t>
  </si>
  <si>
    <t>4</t>
  </si>
  <si>
    <t>Roboty odwodnieniowe</t>
  </si>
  <si>
    <t>4.1</t>
  </si>
  <si>
    <t>5</t>
  </si>
  <si>
    <t>6</t>
  </si>
  <si>
    <t>6.1</t>
  </si>
  <si>
    <t>7</t>
  </si>
  <si>
    <t>8</t>
  </si>
  <si>
    <t>Likwidacja istniejącego wjazdu</t>
  </si>
  <si>
    <t>9</t>
  </si>
  <si>
    <t>10</t>
  </si>
  <si>
    <t>11</t>
  </si>
  <si>
    <t>Oznakowanie i kliometraż torów</t>
  </si>
  <si>
    <t>Przebudowa bramek sieci trakcyjnej (na terenie CEMEX)</t>
  </si>
  <si>
    <t>Usunięcie tarczy manewrowej (na terenie CEMEX)</t>
  </si>
  <si>
    <t>Przebudowa istniejących słupów oświetleniowych (na terenie CEMEX)</t>
  </si>
  <si>
    <t>1.1</t>
  </si>
  <si>
    <t>1.2</t>
  </si>
  <si>
    <t>1.3</t>
  </si>
  <si>
    <t>pkt 1 razem</t>
  </si>
  <si>
    <t>pkt 2 razem</t>
  </si>
  <si>
    <t>pkt 3 razem</t>
  </si>
  <si>
    <t>kpl</t>
  </si>
  <si>
    <t>Przygotowanie placu budowy i organizacji ruchu</t>
  </si>
  <si>
    <t>Obsługa geodezyjna inwestycji</t>
  </si>
  <si>
    <t>Wymagania Ogólne</t>
  </si>
  <si>
    <t xml:space="preserve">Roboty ziemne </t>
  </si>
  <si>
    <t>pkt 4 razem</t>
  </si>
  <si>
    <t>Roboty torowe /rozstaw 1435 mm/</t>
  </si>
  <si>
    <t>5.1</t>
  </si>
  <si>
    <t>5.2</t>
  </si>
  <si>
    <t>5.3</t>
  </si>
  <si>
    <t>5.4</t>
  </si>
  <si>
    <t>5.5</t>
  </si>
  <si>
    <t>pkt 5 razem</t>
  </si>
  <si>
    <t>Roboty torowe /rozstaw 1520 mm/</t>
  </si>
  <si>
    <t>pkt 6 razem</t>
  </si>
  <si>
    <t>Budowa skrzyżownań torów 49E1-1:9 (1435/1520) wraz z podsypką, profilowaniem, regulacją w planie i w profilu, wykonanie spoin termitowych</t>
  </si>
  <si>
    <t>Budowa kozłów oporowych samohamujących</t>
  </si>
  <si>
    <t>pkt 7 razem</t>
  </si>
  <si>
    <t>7.1</t>
  </si>
  <si>
    <t>8.1</t>
  </si>
  <si>
    <t>Budowa monolitycznego muru oporowego</t>
  </si>
  <si>
    <t>Roboty inżynieryjne</t>
  </si>
  <si>
    <t>Roboty drogowe</t>
  </si>
  <si>
    <t>9.1</t>
  </si>
  <si>
    <t>Oznakowanie dróg</t>
  </si>
  <si>
    <t>pkt 9 razem</t>
  </si>
  <si>
    <t>pkt 10 razem</t>
  </si>
  <si>
    <t>10.1</t>
  </si>
  <si>
    <t>11.1</t>
  </si>
  <si>
    <t>Roboty elektroenergetyczne</t>
  </si>
  <si>
    <t>pkt 11 razem</t>
  </si>
  <si>
    <t>Przebudowa masztu oświetleniowego na terenie CEMEX</t>
  </si>
  <si>
    <t>Roboty branży sterowania ruchem kolejowym</t>
  </si>
  <si>
    <t>Przebudowa istniejących tarcz manewrowych</t>
  </si>
  <si>
    <t>Sieci i instalacje</t>
  </si>
  <si>
    <t>Usunięcie niezidentyfikowanych kolizji sieci zewnętrznych</t>
  </si>
  <si>
    <t>Podatek VAT 23%</t>
  </si>
  <si>
    <t>WARTOŚĆ OFERTY brutto</t>
  </si>
  <si>
    <t>2</t>
  </si>
  <si>
    <t>3</t>
  </si>
  <si>
    <t>4.2</t>
  </si>
  <si>
    <t>4.3</t>
  </si>
  <si>
    <t>4.4</t>
  </si>
  <si>
    <t>4.5</t>
  </si>
  <si>
    <t>4.6</t>
  </si>
  <si>
    <t>4.7</t>
  </si>
  <si>
    <t>4.8</t>
  </si>
  <si>
    <t>Wzmocnienie podtorza, budowa warstw ochronnych dla nowych torów i rozjazdów</t>
  </si>
  <si>
    <t>Projektowanie</t>
  </si>
  <si>
    <t>Dokumentacja wykonawcza</t>
  </si>
  <si>
    <t>1.4</t>
  </si>
  <si>
    <t>Operat kolaudacyjny</t>
  </si>
  <si>
    <t>2.2</t>
  </si>
  <si>
    <t>2.3</t>
  </si>
  <si>
    <t>Obsługa laboratoryjna inwestycji</t>
  </si>
  <si>
    <t>5.6</t>
  </si>
  <si>
    <t>6.2</t>
  </si>
  <si>
    <t>Budowa zabezpieczenia przeciwpożarowego</t>
  </si>
  <si>
    <t>Dokumentacja powykonawcza wraz z geodezyjną dokumentacją powykonawczą</t>
  </si>
  <si>
    <t>pkt 8 razem</t>
  </si>
  <si>
    <t>Splot toru 4n i 5s oraz 5n i 5s - krzyżownice łukowe na zamówienie 1:9</t>
  </si>
  <si>
    <t>Roboty torowe /tory wspólne/</t>
  </si>
  <si>
    <t>Budowa wagi samochodowej 3x18 z zadaszeniem</t>
  </si>
  <si>
    <t>Obiekty kubaturowe</t>
  </si>
  <si>
    <t>Budowa zaplecza wagi z kontenerów 2 szt.</t>
  </si>
  <si>
    <t>12</t>
  </si>
  <si>
    <t>12.1</t>
  </si>
  <si>
    <t>12.2</t>
  </si>
  <si>
    <t>12.3</t>
  </si>
  <si>
    <t>12.4</t>
  </si>
  <si>
    <t>Budowa nawierzchni betonowej dróg wewnętrznych</t>
  </si>
  <si>
    <t>Budowa budynku portierni kontenerowej 6x10</t>
  </si>
  <si>
    <t>9.2</t>
  </si>
  <si>
    <t>9.3</t>
  </si>
  <si>
    <t>Budowa oświetlenia zewnętrznego - słupy wibrobetonowe 12 m z oprawą</t>
  </si>
  <si>
    <t>Budowa oświetlenia zewnętrznego - maszty oświetleniowe 16 m wraz z naświetlaczami</t>
  </si>
  <si>
    <t>Budowa przyłącza</t>
  </si>
  <si>
    <t>7.5</t>
  </si>
  <si>
    <t>9.4</t>
  </si>
  <si>
    <t>9.5</t>
  </si>
  <si>
    <t>9.6</t>
  </si>
  <si>
    <t>9.7</t>
  </si>
  <si>
    <t>10.2</t>
  </si>
  <si>
    <t>10.3</t>
  </si>
  <si>
    <t>pkt 12 razem</t>
  </si>
  <si>
    <t>13</t>
  </si>
  <si>
    <t>pkt 13 razem</t>
  </si>
  <si>
    <t>13.1</t>
  </si>
  <si>
    <t>13.2</t>
  </si>
  <si>
    <t>13.3</t>
  </si>
  <si>
    <t>13.4</t>
  </si>
  <si>
    <t>13.5</t>
  </si>
  <si>
    <t>13.6</t>
  </si>
  <si>
    <t>13.7</t>
  </si>
  <si>
    <t>13.8</t>
  </si>
  <si>
    <t>RAZEM prace projektowe, wymagania ogólne i prace budowlane (suma pkt. 1-13)</t>
  </si>
  <si>
    <t>WARTOŚĆ OFERTY netto tj. suma pkt. 1-13</t>
  </si>
  <si>
    <t>Budowa torów 1435 mm wraz z podsypką, profilowaniem, regulacją w planie i w profilu, wykonanie spoin termitowych</t>
  </si>
  <si>
    <t>Budowa rozjazdów 1435 - Rz-49E1-1:9-190-ssd wraz z podsypką, profilowaniem, regulacją w planie i w profilu, wykonanie spoin termitowych</t>
  </si>
  <si>
    <t>Budowa torów 1520 mm - wraz z podsypką, profilowaniem, regulacją w planie i w profilu, wykonanie spoin termitowych</t>
  </si>
  <si>
    <t>Budowa rozjazdów Rz 49 E1-1:9-190 ssd - 1520 mm  wraz z podsypką, profilowaniem, regulacją w planie i w profilu, wykonanie spoin termitowych</t>
  </si>
  <si>
    <t>Budowa torów nr 4n i 5s - wraz z podsypką, profilowaniem, regulacją w planie i w profilu, wykonanie spoin termitowych</t>
  </si>
  <si>
    <t>Budowa torów nr 5n i 5s - wraz z podsypką, profilowaniem, regulacją w planie i w profilu, wykonanie spoin termitowych</t>
  </si>
  <si>
    <t>Budowa nawierzchni betonowej placu przeładunkowego wraz z wjazdami</t>
  </si>
  <si>
    <t xml:space="preserve">Zabezpieczenie istniejącego ciepłociągu CEMEX </t>
  </si>
  <si>
    <r>
      <t xml:space="preserve">A.    </t>
    </r>
    <r>
      <rPr>
        <b/>
        <sz val="11"/>
        <color rgb="FF000000"/>
        <rFont val="Calibri"/>
        <family val="2"/>
        <charset val="238"/>
        <scheme val="minor"/>
      </rPr>
      <t>PRACE PROJEKTOWE</t>
    </r>
  </si>
  <si>
    <r>
      <t xml:space="preserve">B.    </t>
    </r>
    <r>
      <rPr>
        <b/>
        <sz val="11"/>
        <color rgb="FF000000"/>
        <rFont val="Calibri"/>
        <family val="2"/>
        <charset val="238"/>
        <scheme val="minor"/>
      </rPr>
      <t>WYMAGANIA OGÓLNE I PRACE BUDOWLANE</t>
    </r>
  </si>
  <si>
    <t>Opracowanie dokumentacji projektowej (projekty budowlane z opiniami i uzgodnieniami wraz z uzyskaniem ostatecznej decyzji Pozwolenia na Budowę)</t>
  </si>
  <si>
    <t>Plantowanie terenu, przygotowanie podłoża.</t>
  </si>
  <si>
    <t>Budowa odwodnienia torów i rozjazdów</t>
  </si>
  <si>
    <t>Budowa odwodnienia dróg i placów</t>
  </si>
  <si>
    <t>Budowa nawierzchni drogowych na przejazdach kolejowo-drogowych z płyt GTP (tory 1435mm)</t>
  </si>
  <si>
    <t>Budowa nawierzchni drogowych na przejazdach kolejowo-drogowych z płyt GTP (tory 1520mm)</t>
  </si>
  <si>
    <t xml:space="preserve">Wykonanie ogrodzenia bocznicy wraz z zabudową bram wjazdowych </t>
  </si>
  <si>
    <t xml:space="preserve">Przebudowa urządzeń srk wraz z dostosowaniem do nowego układu torowego </t>
  </si>
  <si>
    <t>Budowa budynku zaplecza socjalnego z kontenerów modułowych - 15x18m</t>
  </si>
  <si>
    <t>"Zaprojektowanie i budowa terminala intermodalnego w Chełmie"</t>
  </si>
  <si>
    <t>Pkt. 1</t>
  </si>
  <si>
    <t xml:space="preserve">RCO - nie może przekroczyć 5% ceny ofertowej netto </t>
  </si>
  <si>
    <t>Rozbicie Ceny Ofertowej - zał. nr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</si>
</sst>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zł&quot;"/>
    <numFmt numFmtId="165" formatCode="#,##0.000"/>
    <numFmt numFmtId="166" formatCode="0.000"/>
  </numFmts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2DDD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1" fillId="0" borderId="6" xfId="0" applyFont="1" applyBorder="1" applyAlignment="1">
      <alignment horizontal="center" vertical="center"/>
    </xf>
    <xf numFmtId="4" fontId="1" fillId="0" borderId="6" xfId="0" applyNumberFormat="1" applyFont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4" fontId="4" fillId="0" borderId="9" xfId="0" applyNumberFormat="1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4" fontId="4" fillId="0" borderId="18" xfId="0" applyNumberFormat="1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vertical="center" wrapText="1"/>
    </xf>
    <xf numFmtId="0" fontId="4" fillId="0" borderId="6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" fontId="4" fillId="0" borderId="6" xfId="0" applyNumberFormat="1" applyFont="1" applyBorder="1" applyAlignment="1">
      <alignment vertical="center"/>
    </xf>
    <xf numFmtId="0" fontId="3" fillId="4" borderId="16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20" xfId="0" applyFont="1" applyBorder="1" applyAlignment="1">
      <alignment vertical="center"/>
    </xf>
    <xf numFmtId="164" fontId="4" fillId="5" borderId="9" xfId="0" applyNumberFormat="1" applyFont="1" applyFill="1" applyBorder="1" applyAlignment="1">
      <alignment horizontal="center" vertical="center"/>
    </xf>
    <xf numFmtId="164" fontId="4" fillId="5" borderId="1" xfId="0" applyNumberFormat="1" applyFont="1" applyFill="1" applyBorder="1" applyAlignment="1">
      <alignment horizontal="center" vertical="center"/>
    </xf>
    <xf numFmtId="164" fontId="4" fillId="5" borderId="6" xfId="0" applyNumberFormat="1" applyFont="1" applyFill="1" applyBorder="1" applyAlignment="1">
      <alignment horizontal="center" vertical="center"/>
    </xf>
    <xf numFmtId="165" fontId="1" fillId="0" borderId="6" xfId="0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9" fontId="1" fillId="0" borderId="23" xfId="0" applyNumberFormat="1" applyFont="1" applyBorder="1" applyAlignment="1">
      <alignment horizontal="center" vertical="center"/>
    </xf>
    <xf numFmtId="164" fontId="1" fillId="0" borderId="24" xfId="0" applyNumberFormat="1" applyFont="1" applyBorder="1" applyAlignment="1">
      <alignment horizontal="center" vertical="center"/>
    </xf>
    <xf numFmtId="164" fontId="4" fillId="5" borderId="28" xfId="0" applyNumberFormat="1" applyFont="1" applyFill="1" applyBorder="1" applyAlignment="1">
      <alignment horizontal="right" vertical="center"/>
    </xf>
    <xf numFmtId="164" fontId="4" fillId="5" borderId="26" xfId="0" applyNumberFormat="1" applyFont="1" applyFill="1" applyBorder="1" applyAlignment="1">
      <alignment horizontal="right" vertical="center"/>
    </xf>
    <xf numFmtId="164" fontId="4" fillId="5" borderId="24" xfId="0" applyNumberFormat="1" applyFont="1" applyFill="1" applyBorder="1" applyAlignment="1">
      <alignment horizontal="right" vertical="center"/>
    </xf>
    <xf numFmtId="49" fontId="4" fillId="0" borderId="29" xfId="0" applyNumberFormat="1" applyFont="1" applyBorder="1" applyAlignment="1">
      <alignment horizontal="center" vertical="center"/>
    </xf>
    <xf numFmtId="164" fontId="4" fillId="0" borderId="30" xfId="0" applyNumberFormat="1" applyFont="1" applyBorder="1" applyAlignment="1">
      <alignment vertical="center"/>
    </xf>
    <xf numFmtId="49" fontId="4" fillId="0" borderId="27" xfId="0" applyNumberFormat="1" applyFont="1" applyBorder="1" applyAlignment="1">
      <alignment horizontal="center" vertical="center"/>
    </xf>
    <xf numFmtId="164" fontId="4" fillId="0" borderId="28" xfId="0" applyNumberFormat="1" applyFont="1" applyBorder="1" applyAlignment="1">
      <alignment vertical="center"/>
    </xf>
    <xf numFmtId="164" fontId="4" fillId="0" borderId="26" xfId="0" applyNumberFormat="1" applyFont="1" applyBorder="1" applyAlignment="1">
      <alignment vertical="center"/>
    </xf>
    <xf numFmtId="49" fontId="4" fillId="0" borderId="25" xfId="0" applyNumberFormat="1" applyFont="1" applyBorder="1" applyAlignment="1">
      <alignment horizontal="center" vertical="center"/>
    </xf>
    <xf numFmtId="164" fontId="4" fillId="0" borderId="24" xfId="0" applyNumberFormat="1" applyFont="1" applyBorder="1" applyAlignment="1">
      <alignment vertical="center"/>
    </xf>
    <xf numFmtId="4" fontId="4" fillId="0" borderId="26" xfId="0" applyNumberFormat="1" applyFont="1" applyBorder="1" applyAlignment="1">
      <alignment vertical="center"/>
    </xf>
    <xf numFmtId="4" fontId="4" fillId="0" borderId="24" xfId="0" applyNumberFormat="1" applyFont="1" applyBorder="1" applyAlignment="1">
      <alignment vertical="center"/>
    </xf>
    <xf numFmtId="49" fontId="5" fillId="0" borderId="27" xfId="0" applyNumberFormat="1" applyFont="1" applyBorder="1" applyAlignment="1">
      <alignment horizontal="center" vertical="center"/>
    </xf>
    <xf numFmtId="4" fontId="4" fillId="0" borderId="28" xfId="0" applyNumberFormat="1" applyFont="1" applyBorder="1" applyAlignment="1">
      <alignment vertical="center"/>
    </xf>
    <xf numFmtId="49" fontId="5" fillId="0" borderId="25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vertical="center"/>
    </xf>
    <xf numFmtId="0" fontId="4" fillId="0" borderId="2" xfId="0" applyFont="1" applyBorder="1" applyAlignment="1">
      <alignment vertical="center" wrapText="1"/>
    </xf>
    <xf numFmtId="164" fontId="4" fillId="0" borderId="26" xfId="0" applyNumberFormat="1" applyFont="1" applyBorder="1" applyAlignment="1">
      <alignment horizontal="right" vertical="center"/>
    </xf>
    <xf numFmtId="164" fontId="4" fillId="0" borderId="24" xfId="0" applyNumberFormat="1" applyFont="1" applyBorder="1" applyAlignment="1">
      <alignment horizontal="right" vertical="center"/>
    </xf>
    <xf numFmtId="164" fontId="3" fillId="4" borderId="11" xfId="0" applyNumberFormat="1" applyFon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18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9" xfId="0" applyNumberFormat="1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49" fontId="5" fillId="0" borderId="23" xfId="0" applyNumberFormat="1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49" fontId="5" fillId="7" borderId="14" xfId="0" applyNumberFormat="1" applyFont="1" applyFill="1" applyBorder="1" applyAlignment="1">
      <alignment horizontal="center" vertical="center"/>
    </xf>
    <xf numFmtId="49" fontId="7" fillId="4" borderId="21" xfId="0" applyNumberFormat="1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3" fontId="4" fillId="5" borderId="9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9" fontId="7" fillId="4" borderId="5" xfId="0" applyNumberFormat="1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center"/>
    </xf>
    <xf numFmtId="165" fontId="3" fillId="4" borderId="4" xfId="0" applyNumberFormat="1" applyFont="1" applyFill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/>
    </xf>
    <xf numFmtId="3" fontId="4" fillId="5" borderId="9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3" fontId="4" fillId="5" borderId="1" xfId="0" applyNumberFormat="1" applyFont="1" applyFill="1" applyBorder="1" applyAlignment="1">
      <alignment horizontal="center" vertical="center"/>
    </xf>
    <xf numFmtId="49" fontId="3" fillId="4" borderId="14" xfId="0" applyNumberFormat="1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49" fontId="3" fillId="4" borderId="3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vertical="center"/>
    </xf>
    <xf numFmtId="165" fontId="3" fillId="4" borderId="7" xfId="0" applyNumberFormat="1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vertical="center"/>
    </xf>
    <xf numFmtId="166" fontId="4" fillId="0" borderId="0" xfId="0" applyNumberFormat="1" applyFont="1" applyAlignment="1">
      <alignment horizontal="center" vertical="center"/>
    </xf>
    <xf numFmtId="0" fontId="3" fillId="4" borderId="11" xfId="0" applyFont="1" applyFill="1" applyBorder="1" applyAlignment="1">
      <alignment vertical="center"/>
    </xf>
    <xf numFmtId="49" fontId="9" fillId="4" borderId="14" xfId="0" applyNumberFormat="1" applyFont="1" applyFill="1" applyBorder="1" applyAlignment="1">
      <alignment horizontal="center" vertical="center"/>
    </xf>
    <xf numFmtId="4" fontId="4" fillId="0" borderId="0" xfId="0" applyNumberFormat="1" applyFont="1" applyAlignment="1">
      <alignment vertical="center" wrapText="1"/>
    </xf>
    <xf numFmtId="4" fontId="1" fillId="7" borderId="11" xfId="0" applyNumberFormat="1" applyFont="1" applyFill="1" applyBorder="1" applyAlignment="1">
      <alignment vertical="center"/>
    </xf>
    <xf numFmtId="4" fontId="1" fillId="5" borderId="13" xfId="0" applyNumberFormat="1" applyFont="1" applyFill="1" applyBorder="1" applyAlignment="1">
      <alignment vertical="center"/>
    </xf>
    <xf numFmtId="4" fontId="0" fillId="5" borderId="5" xfId="0" applyNumberFormat="1" applyFill="1" applyBorder="1" applyAlignment="1">
      <alignment vertical="center"/>
    </xf>
    <xf numFmtId="4" fontId="1" fillId="8" borderId="11" xfId="0" applyNumberFormat="1" applyFont="1" applyFill="1" applyBorder="1" applyAlignment="1">
      <alignment vertical="center"/>
    </xf>
    <xf numFmtId="0" fontId="12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10" fillId="2" borderId="12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6" fillId="4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0" fillId="0" borderId="16" xfId="0" applyBorder="1" applyAlignment="1">
      <alignment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6" fillId="0" borderId="12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0" fillId="0" borderId="15" xfId="0" applyBorder="1" applyAlignment="1">
      <alignment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1" fillId="9" borderId="3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J76"/>
  <sheetViews>
    <sheetView tabSelected="1" topLeftCell="B1" zoomScale="162" zoomScaleNormal="80" zoomScaleSheetLayoutView="80" workbookViewId="0">
      <selection activeCell="B5" sqref="B5"/>
    </sheetView>
  </sheetViews>
  <sheetFormatPr baseColWidth="10" defaultColWidth="8.83203125" defaultRowHeight="15" x14ac:dyDescent="0.2"/>
  <cols>
    <col min="1" max="1" width="4.33203125" style="2" customWidth="1"/>
    <col min="2" max="2" width="7.1640625" style="4" customWidth="1"/>
    <col min="3" max="3" width="81.33203125" style="2" customWidth="1"/>
    <col min="4" max="4" width="8.5" style="1" customWidth="1"/>
    <col min="5" max="5" width="10.5" style="32" customWidth="1"/>
    <col min="6" max="6" width="13.5" style="5" customWidth="1"/>
    <col min="7" max="7" width="17.5" style="3" customWidth="1"/>
    <col min="8" max="8" width="54.5" style="2" customWidth="1"/>
    <col min="9" max="9" width="8.83203125" style="2"/>
    <col min="10" max="10" width="11.83203125" style="2" customWidth="1"/>
    <col min="11" max="16384" width="8.83203125" style="2"/>
  </cols>
  <sheetData>
    <row r="3" spans="2:8" ht="16" thickBot="1" x14ac:dyDescent="0.25"/>
    <row r="4" spans="2:8" ht="16" x14ac:dyDescent="0.2">
      <c r="B4" s="100" t="s">
        <v>150</v>
      </c>
      <c r="C4" s="101"/>
      <c r="D4" s="101"/>
      <c r="E4" s="101"/>
      <c r="F4" s="102"/>
      <c r="G4" s="103"/>
    </row>
    <row r="5" spans="2:8" ht="43" customHeight="1" thickBot="1" x14ac:dyDescent="0.25">
      <c r="B5" s="33" t="s">
        <v>0</v>
      </c>
      <c r="C5" s="97" t="s">
        <v>147</v>
      </c>
      <c r="D5" s="6" t="s">
        <v>1</v>
      </c>
      <c r="E5" s="31" t="s">
        <v>4</v>
      </c>
      <c r="F5" s="7" t="s">
        <v>3</v>
      </c>
      <c r="G5" s="34" t="s">
        <v>2</v>
      </c>
      <c r="H5" s="1"/>
    </row>
    <row r="6" spans="2:8" ht="22" customHeight="1" thickBot="1" x14ac:dyDescent="0.25">
      <c r="B6" s="130" t="s">
        <v>136</v>
      </c>
      <c r="C6" s="106"/>
      <c r="D6" s="106"/>
      <c r="E6" s="106"/>
      <c r="F6" s="106"/>
      <c r="G6" s="107"/>
    </row>
    <row r="7" spans="2:8" s="26" customFormat="1" ht="23.25" customHeight="1" thickBot="1" x14ac:dyDescent="0.25">
      <c r="B7" s="63">
        <v>1</v>
      </c>
      <c r="C7" s="64" t="s">
        <v>79</v>
      </c>
      <c r="D7" s="128"/>
      <c r="E7" s="129"/>
      <c r="F7" s="8" t="s">
        <v>28</v>
      </c>
      <c r="G7" s="54">
        <f>SUM(G8:G11)</f>
        <v>0</v>
      </c>
    </row>
    <row r="8" spans="2:8" s="26" customFormat="1" ht="29.5" customHeight="1" x14ac:dyDescent="0.2">
      <c r="B8" s="43" t="s">
        <v>25</v>
      </c>
      <c r="C8" s="65" t="s">
        <v>138</v>
      </c>
      <c r="D8" s="66" t="s">
        <v>31</v>
      </c>
      <c r="E8" s="67">
        <v>1</v>
      </c>
      <c r="F8" s="68"/>
      <c r="G8" s="52">
        <f>F8*E8</f>
        <v>0</v>
      </c>
      <c r="H8" s="69"/>
    </row>
    <row r="9" spans="2:8" s="26" customFormat="1" ht="17.5" customHeight="1" x14ac:dyDescent="0.2">
      <c r="B9" s="43" t="s">
        <v>26</v>
      </c>
      <c r="C9" s="65" t="s">
        <v>80</v>
      </c>
      <c r="D9" s="66" t="s">
        <v>31</v>
      </c>
      <c r="E9" s="67">
        <v>1</v>
      </c>
      <c r="F9" s="68"/>
      <c r="G9" s="52">
        <f t="shared" ref="G9:G11" si="0">F9*E9</f>
        <v>0</v>
      </c>
    </row>
    <row r="10" spans="2:8" s="26" customFormat="1" ht="20.5" customHeight="1" x14ac:dyDescent="0.2">
      <c r="B10" s="43" t="s">
        <v>27</v>
      </c>
      <c r="C10" s="65" t="s">
        <v>89</v>
      </c>
      <c r="D10" s="66" t="s">
        <v>31</v>
      </c>
      <c r="E10" s="67">
        <v>1</v>
      </c>
      <c r="F10" s="68"/>
      <c r="G10" s="52">
        <f t="shared" si="0"/>
        <v>0</v>
      </c>
      <c r="H10" s="69"/>
    </row>
    <row r="11" spans="2:8" s="26" customFormat="1" ht="26.5" customHeight="1" thickBot="1" x14ac:dyDescent="0.25">
      <c r="B11" s="43" t="s">
        <v>81</v>
      </c>
      <c r="C11" s="70" t="s">
        <v>82</v>
      </c>
      <c r="D11" s="71" t="s">
        <v>31</v>
      </c>
      <c r="E11" s="67">
        <v>1</v>
      </c>
      <c r="F11" s="72"/>
      <c r="G11" s="53">
        <f t="shared" si="0"/>
        <v>0</v>
      </c>
      <c r="H11" s="69"/>
    </row>
    <row r="12" spans="2:8" s="26" customFormat="1" ht="19.5" customHeight="1" thickBot="1" x14ac:dyDescent="0.25">
      <c r="B12" s="104" t="s">
        <v>137</v>
      </c>
      <c r="C12" s="105"/>
      <c r="D12" s="105"/>
      <c r="E12" s="105"/>
      <c r="F12" s="106"/>
      <c r="G12" s="107"/>
    </row>
    <row r="13" spans="2:8" s="26" customFormat="1" ht="19.5" customHeight="1" thickBot="1" x14ac:dyDescent="0.25">
      <c r="B13" s="73" t="s">
        <v>69</v>
      </c>
      <c r="C13" s="74" t="s">
        <v>34</v>
      </c>
      <c r="D13" s="75"/>
      <c r="E13" s="76"/>
      <c r="F13" s="8" t="s">
        <v>29</v>
      </c>
      <c r="G13" s="54">
        <f>G14+G15+G16</f>
        <v>0</v>
      </c>
    </row>
    <row r="14" spans="2:8" s="26" customFormat="1" ht="19.5" customHeight="1" x14ac:dyDescent="0.2">
      <c r="B14" s="40" t="s">
        <v>5</v>
      </c>
      <c r="C14" s="77" t="s">
        <v>32</v>
      </c>
      <c r="D14" s="78" t="s">
        <v>31</v>
      </c>
      <c r="E14" s="79">
        <v>1</v>
      </c>
      <c r="F14" s="28"/>
      <c r="G14" s="35">
        <f t="shared" ref="G14:G18" si="1">E14*F14</f>
        <v>0</v>
      </c>
    </row>
    <row r="15" spans="2:8" s="26" customFormat="1" ht="19.5" customHeight="1" x14ac:dyDescent="0.2">
      <c r="B15" s="40" t="s">
        <v>83</v>
      </c>
      <c r="C15" s="65" t="s">
        <v>33</v>
      </c>
      <c r="D15" s="78" t="s">
        <v>31</v>
      </c>
      <c r="E15" s="79">
        <v>1</v>
      </c>
      <c r="F15" s="29"/>
      <c r="G15" s="36">
        <f t="shared" si="1"/>
        <v>0</v>
      </c>
    </row>
    <row r="16" spans="2:8" s="26" customFormat="1" ht="19.5" customHeight="1" thickBot="1" x14ac:dyDescent="0.25">
      <c r="B16" s="40" t="s">
        <v>84</v>
      </c>
      <c r="C16" s="70" t="s">
        <v>85</v>
      </c>
      <c r="D16" s="80" t="s">
        <v>31</v>
      </c>
      <c r="E16" s="81">
        <v>1</v>
      </c>
      <c r="F16" s="30"/>
      <c r="G16" s="37">
        <f>F16*E16</f>
        <v>0</v>
      </c>
    </row>
    <row r="17" spans="2:8" s="84" customFormat="1" ht="20" customHeight="1" thickBot="1" x14ac:dyDescent="0.25">
      <c r="B17" s="82" t="s">
        <v>70</v>
      </c>
      <c r="C17" s="83" t="s">
        <v>35</v>
      </c>
      <c r="D17" s="75"/>
      <c r="E17" s="76"/>
      <c r="F17" s="8" t="s">
        <v>30</v>
      </c>
      <c r="G17" s="54">
        <f>G18</f>
        <v>0</v>
      </c>
    </row>
    <row r="18" spans="2:8" s="84" customFormat="1" ht="24.5" customHeight="1" thickBot="1" x14ac:dyDescent="0.25">
      <c r="B18" s="38" t="s">
        <v>8</v>
      </c>
      <c r="C18" s="14" t="s">
        <v>139</v>
      </c>
      <c r="D18" s="15" t="s">
        <v>31</v>
      </c>
      <c r="E18" s="56">
        <v>1</v>
      </c>
      <c r="F18" s="16"/>
      <c r="G18" s="39">
        <f t="shared" si="1"/>
        <v>0</v>
      </c>
      <c r="H18" s="69"/>
    </row>
    <row r="19" spans="2:8" s="26" customFormat="1" ht="20" customHeight="1" thickBot="1" x14ac:dyDescent="0.25">
      <c r="B19" s="82" t="s">
        <v>9</v>
      </c>
      <c r="C19" s="83" t="s">
        <v>37</v>
      </c>
      <c r="D19" s="75"/>
      <c r="E19" s="76"/>
      <c r="F19" s="8" t="s">
        <v>36</v>
      </c>
      <c r="G19" s="54">
        <f>SUM(G20:G27)</f>
        <v>0</v>
      </c>
    </row>
    <row r="20" spans="2:8" s="26" customFormat="1" ht="23.5" customHeight="1" x14ac:dyDescent="0.2">
      <c r="B20" s="40" t="s">
        <v>11</v>
      </c>
      <c r="C20" s="19" t="s">
        <v>78</v>
      </c>
      <c r="D20" s="12" t="s">
        <v>31</v>
      </c>
      <c r="E20" s="58">
        <v>1</v>
      </c>
      <c r="F20" s="13"/>
      <c r="G20" s="41">
        <f t="shared" ref="G20:G42" si="2">E20*F20</f>
        <v>0</v>
      </c>
      <c r="H20" s="69"/>
    </row>
    <row r="21" spans="2:8" s="26" customFormat="1" ht="36" customHeight="1" x14ac:dyDescent="0.2">
      <c r="B21" s="40" t="s">
        <v>71</v>
      </c>
      <c r="C21" s="20" t="s">
        <v>128</v>
      </c>
      <c r="D21" s="10" t="s">
        <v>31</v>
      </c>
      <c r="E21" s="58">
        <v>1</v>
      </c>
      <c r="F21" s="11"/>
      <c r="G21" s="42">
        <f t="shared" si="2"/>
        <v>0</v>
      </c>
      <c r="H21" s="69"/>
    </row>
    <row r="22" spans="2:8" s="26" customFormat="1" ht="38.5" customHeight="1" x14ac:dyDescent="0.2">
      <c r="B22" s="40" t="s">
        <v>72</v>
      </c>
      <c r="C22" s="18" t="s">
        <v>129</v>
      </c>
      <c r="D22" s="10" t="s">
        <v>31</v>
      </c>
      <c r="E22" s="58">
        <v>1</v>
      </c>
      <c r="F22" s="11"/>
      <c r="G22" s="42">
        <f t="shared" si="2"/>
        <v>0</v>
      </c>
      <c r="H22" s="69"/>
    </row>
    <row r="23" spans="2:8" s="26" customFormat="1" ht="43.5" customHeight="1" x14ac:dyDescent="0.2">
      <c r="B23" s="40" t="s">
        <v>73</v>
      </c>
      <c r="C23" s="18" t="s">
        <v>46</v>
      </c>
      <c r="D23" s="10" t="s">
        <v>31</v>
      </c>
      <c r="E23" s="58">
        <v>1</v>
      </c>
      <c r="F23" s="11"/>
      <c r="G23" s="42">
        <f t="shared" si="2"/>
        <v>0</v>
      </c>
      <c r="H23" s="69"/>
    </row>
    <row r="24" spans="2:8" s="26" customFormat="1" ht="28.5" customHeight="1" x14ac:dyDescent="0.2">
      <c r="B24" s="40" t="s">
        <v>74</v>
      </c>
      <c r="C24" s="18" t="s">
        <v>91</v>
      </c>
      <c r="D24" s="10" t="s">
        <v>31</v>
      </c>
      <c r="E24" s="58">
        <v>1</v>
      </c>
      <c r="F24" s="11"/>
      <c r="G24" s="42">
        <f t="shared" si="2"/>
        <v>0</v>
      </c>
      <c r="H24" s="69"/>
    </row>
    <row r="25" spans="2:8" s="26" customFormat="1" ht="22.5" customHeight="1" x14ac:dyDescent="0.2">
      <c r="B25" s="40" t="s">
        <v>75</v>
      </c>
      <c r="C25" s="17" t="s">
        <v>7</v>
      </c>
      <c r="D25" s="10" t="s">
        <v>31</v>
      </c>
      <c r="E25" s="58">
        <v>1</v>
      </c>
      <c r="F25" s="11"/>
      <c r="G25" s="42">
        <f t="shared" si="2"/>
        <v>0</v>
      </c>
      <c r="H25" s="69"/>
    </row>
    <row r="26" spans="2:8" s="26" customFormat="1" ht="20" customHeight="1" x14ac:dyDescent="0.2">
      <c r="B26" s="40" t="s">
        <v>76</v>
      </c>
      <c r="C26" s="17" t="s">
        <v>47</v>
      </c>
      <c r="D26" s="10" t="s">
        <v>31</v>
      </c>
      <c r="E26" s="58">
        <v>1</v>
      </c>
      <c r="F26" s="11"/>
      <c r="G26" s="42">
        <f t="shared" si="2"/>
        <v>0</v>
      </c>
    </row>
    <row r="27" spans="2:8" s="26" customFormat="1" ht="23.5" customHeight="1" thickBot="1" x14ac:dyDescent="0.25">
      <c r="B27" s="40" t="s">
        <v>77</v>
      </c>
      <c r="C27" s="17" t="s">
        <v>21</v>
      </c>
      <c r="D27" s="10" t="s">
        <v>31</v>
      </c>
      <c r="E27" s="58">
        <v>1</v>
      </c>
      <c r="F27" s="11"/>
      <c r="G27" s="42">
        <f t="shared" si="2"/>
        <v>0</v>
      </c>
      <c r="H27" s="69"/>
    </row>
    <row r="28" spans="2:8" s="26" customFormat="1" ht="20" customHeight="1" thickBot="1" x14ac:dyDescent="0.25">
      <c r="B28" s="85" t="s">
        <v>12</v>
      </c>
      <c r="C28" s="86" t="s">
        <v>44</v>
      </c>
      <c r="D28" s="75"/>
      <c r="E28" s="87"/>
      <c r="F28" s="24" t="s">
        <v>43</v>
      </c>
      <c r="G28" s="54">
        <f>SUM(G29:G34)</f>
        <v>0</v>
      </c>
    </row>
    <row r="29" spans="2:8" s="26" customFormat="1" ht="25.5" customHeight="1" x14ac:dyDescent="0.2">
      <c r="B29" s="43" t="s">
        <v>38</v>
      </c>
      <c r="C29" s="19" t="s">
        <v>78</v>
      </c>
      <c r="D29" s="12" t="s">
        <v>31</v>
      </c>
      <c r="E29" s="58">
        <v>1</v>
      </c>
      <c r="F29" s="11"/>
      <c r="G29" s="42">
        <f t="shared" si="2"/>
        <v>0</v>
      </c>
      <c r="H29" s="69"/>
    </row>
    <row r="30" spans="2:8" s="26" customFormat="1" ht="38.5" customHeight="1" x14ac:dyDescent="0.2">
      <c r="B30" s="43" t="s">
        <v>39</v>
      </c>
      <c r="C30" s="20" t="s">
        <v>130</v>
      </c>
      <c r="D30" s="10" t="s">
        <v>31</v>
      </c>
      <c r="E30" s="55">
        <v>1</v>
      </c>
      <c r="F30" s="11"/>
      <c r="G30" s="42">
        <f t="shared" si="2"/>
        <v>0</v>
      </c>
      <c r="H30" s="69"/>
    </row>
    <row r="31" spans="2:8" s="26" customFormat="1" ht="42" customHeight="1" x14ac:dyDescent="0.2">
      <c r="B31" s="43" t="s">
        <v>40</v>
      </c>
      <c r="C31" s="18" t="s">
        <v>131</v>
      </c>
      <c r="D31" s="10" t="s">
        <v>31</v>
      </c>
      <c r="E31" s="55">
        <v>1</v>
      </c>
      <c r="F31" s="11"/>
      <c r="G31" s="42">
        <f t="shared" si="2"/>
        <v>0</v>
      </c>
      <c r="H31" s="69"/>
    </row>
    <row r="32" spans="2:8" s="26" customFormat="1" ht="24" customHeight="1" x14ac:dyDescent="0.2">
      <c r="B32" s="43" t="s">
        <v>41</v>
      </c>
      <c r="C32" s="17" t="s">
        <v>7</v>
      </c>
      <c r="D32" s="10" t="s">
        <v>31</v>
      </c>
      <c r="E32" s="55">
        <v>1</v>
      </c>
      <c r="F32" s="11"/>
      <c r="G32" s="42">
        <f t="shared" si="2"/>
        <v>0</v>
      </c>
      <c r="H32" s="69"/>
    </row>
    <row r="33" spans="2:10" s="26" customFormat="1" ht="23.5" customHeight="1" x14ac:dyDescent="0.2">
      <c r="B33" s="43" t="s">
        <v>42</v>
      </c>
      <c r="C33" s="17" t="s">
        <v>47</v>
      </c>
      <c r="D33" s="10" t="s">
        <v>31</v>
      </c>
      <c r="E33" s="55">
        <v>1</v>
      </c>
      <c r="F33" s="11"/>
      <c r="G33" s="42">
        <f t="shared" si="2"/>
        <v>0</v>
      </c>
    </row>
    <row r="34" spans="2:10" s="26" customFormat="1" ht="24.5" customHeight="1" thickBot="1" x14ac:dyDescent="0.25">
      <c r="B34" s="43" t="s">
        <v>86</v>
      </c>
      <c r="C34" s="21" t="s">
        <v>21</v>
      </c>
      <c r="D34" s="22" t="s">
        <v>31</v>
      </c>
      <c r="E34" s="57">
        <v>1</v>
      </c>
      <c r="F34" s="11"/>
      <c r="G34" s="44">
        <f t="shared" si="2"/>
        <v>0</v>
      </c>
      <c r="H34" s="69"/>
    </row>
    <row r="35" spans="2:10" s="26" customFormat="1" ht="20" customHeight="1" thickBot="1" x14ac:dyDescent="0.25">
      <c r="B35" s="85" t="s">
        <v>13</v>
      </c>
      <c r="C35" s="86" t="s">
        <v>92</v>
      </c>
      <c r="D35" s="75"/>
      <c r="E35" s="87"/>
      <c r="F35" s="24" t="s">
        <v>45</v>
      </c>
      <c r="G35" s="54">
        <f>SUM(G36:G37)</f>
        <v>0</v>
      </c>
    </row>
    <row r="36" spans="2:10" s="26" customFormat="1" ht="25.5" customHeight="1" x14ac:dyDescent="0.2">
      <c r="B36" s="43" t="s">
        <v>14</v>
      </c>
      <c r="C36" s="20" t="s">
        <v>132</v>
      </c>
      <c r="D36" s="12" t="s">
        <v>31</v>
      </c>
      <c r="E36" s="58">
        <v>1</v>
      </c>
      <c r="F36" s="11"/>
      <c r="G36" s="42">
        <f t="shared" ref="G36:G37" si="3">E36*F36</f>
        <v>0</v>
      </c>
      <c r="H36" s="69"/>
    </row>
    <row r="37" spans="2:10" s="26" customFormat="1" ht="27.5" customHeight="1" thickBot="1" x14ac:dyDescent="0.25">
      <c r="B37" s="43" t="s">
        <v>87</v>
      </c>
      <c r="C37" s="20" t="s">
        <v>133</v>
      </c>
      <c r="D37" s="22" t="s">
        <v>31</v>
      </c>
      <c r="E37" s="57">
        <v>1</v>
      </c>
      <c r="F37" s="11"/>
      <c r="G37" s="39">
        <f t="shared" si="3"/>
        <v>0</v>
      </c>
      <c r="H37" s="69"/>
    </row>
    <row r="38" spans="2:10" s="26" customFormat="1" ht="20" customHeight="1" thickBot="1" x14ac:dyDescent="0.25">
      <c r="B38" s="82" t="s">
        <v>15</v>
      </c>
      <c r="C38" s="88" t="s">
        <v>10</v>
      </c>
      <c r="D38" s="108"/>
      <c r="E38" s="109"/>
      <c r="F38" s="24" t="s">
        <v>48</v>
      </c>
      <c r="G38" s="54">
        <f>SUM(G39:G40)</f>
        <v>0</v>
      </c>
    </row>
    <row r="39" spans="2:10" s="26" customFormat="1" ht="26.5" customHeight="1" x14ac:dyDescent="0.2">
      <c r="B39" s="40" t="s">
        <v>49</v>
      </c>
      <c r="C39" s="9" t="s">
        <v>140</v>
      </c>
      <c r="D39" s="12" t="s">
        <v>31</v>
      </c>
      <c r="E39" s="58">
        <v>1</v>
      </c>
      <c r="F39" s="13"/>
      <c r="G39" s="41">
        <f t="shared" si="2"/>
        <v>0</v>
      </c>
      <c r="H39" s="69"/>
      <c r="J39" s="89"/>
    </row>
    <row r="40" spans="2:10" s="26" customFormat="1" ht="24.75" customHeight="1" thickBot="1" x14ac:dyDescent="0.25">
      <c r="B40" s="38" t="s">
        <v>108</v>
      </c>
      <c r="C40" s="14" t="s">
        <v>141</v>
      </c>
      <c r="D40" s="22" t="s">
        <v>31</v>
      </c>
      <c r="E40" s="57">
        <v>1</v>
      </c>
      <c r="F40" s="23"/>
      <c r="G40" s="39">
        <f t="shared" si="2"/>
        <v>0</v>
      </c>
      <c r="H40" s="69"/>
      <c r="J40" s="89"/>
    </row>
    <row r="41" spans="2:10" s="26" customFormat="1" ht="20" customHeight="1" thickBot="1" x14ac:dyDescent="0.25">
      <c r="B41" s="82" t="s">
        <v>16</v>
      </c>
      <c r="C41" s="88" t="s">
        <v>52</v>
      </c>
      <c r="D41" s="108"/>
      <c r="E41" s="109"/>
      <c r="F41" s="24" t="s">
        <v>90</v>
      </c>
      <c r="G41" s="54">
        <f>SUM(G42)</f>
        <v>0</v>
      </c>
      <c r="J41" s="89"/>
    </row>
    <row r="42" spans="2:10" s="26" customFormat="1" ht="28.5" customHeight="1" thickBot="1" x14ac:dyDescent="0.25">
      <c r="B42" s="38" t="s">
        <v>50</v>
      </c>
      <c r="C42" s="14" t="s">
        <v>51</v>
      </c>
      <c r="D42" s="15" t="s">
        <v>31</v>
      </c>
      <c r="E42" s="56">
        <v>1</v>
      </c>
      <c r="F42" s="11"/>
      <c r="G42" s="45">
        <f t="shared" si="2"/>
        <v>0</v>
      </c>
      <c r="H42" s="69"/>
    </row>
    <row r="43" spans="2:10" s="26" customFormat="1" ht="20" customHeight="1" thickBot="1" x14ac:dyDescent="0.25">
      <c r="B43" s="82" t="s">
        <v>18</v>
      </c>
      <c r="C43" s="90" t="s">
        <v>53</v>
      </c>
      <c r="D43" s="108"/>
      <c r="E43" s="109"/>
      <c r="F43" s="24" t="s">
        <v>56</v>
      </c>
      <c r="G43" s="54">
        <f>SUM(G44:G50)</f>
        <v>0</v>
      </c>
    </row>
    <row r="44" spans="2:10" s="26" customFormat="1" ht="24.5" customHeight="1" x14ac:dyDescent="0.2">
      <c r="B44" s="40" t="s">
        <v>54</v>
      </c>
      <c r="C44" s="20" t="s">
        <v>142</v>
      </c>
      <c r="D44" s="12" t="s">
        <v>31</v>
      </c>
      <c r="E44" s="58">
        <v>1</v>
      </c>
      <c r="F44" s="11"/>
      <c r="G44" s="45">
        <f t="shared" ref="G44:G50" si="4">E44*F44</f>
        <v>0</v>
      </c>
      <c r="H44" s="69"/>
    </row>
    <row r="45" spans="2:10" s="26" customFormat="1" ht="24" customHeight="1" x14ac:dyDescent="0.2">
      <c r="B45" s="40" t="s">
        <v>103</v>
      </c>
      <c r="C45" s="18" t="s">
        <v>143</v>
      </c>
      <c r="D45" s="10" t="s">
        <v>31</v>
      </c>
      <c r="E45" s="55">
        <v>1</v>
      </c>
      <c r="F45" s="11"/>
      <c r="G45" s="45">
        <f t="shared" si="4"/>
        <v>0</v>
      </c>
      <c r="H45" s="69"/>
    </row>
    <row r="46" spans="2:10" s="26" customFormat="1" ht="20" customHeight="1" x14ac:dyDescent="0.2">
      <c r="B46" s="40" t="s">
        <v>104</v>
      </c>
      <c r="C46" s="17" t="s">
        <v>55</v>
      </c>
      <c r="D46" s="10" t="s">
        <v>31</v>
      </c>
      <c r="E46" s="55">
        <v>1</v>
      </c>
      <c r="F46" s="11"/>
      <c r="G46" s="45">
        <f t="shared" si="4"/>
        <v>0</v>
      </c>
      <c r="H46" s="69"/>
    </row>
    <row r="47" spans="2:10" s="26" customFormat="1" ht="20" customHeight="1" x14ac:dyDescent="0.2">
      <c r="B47" s="40" t="s">
        <v>109</v>
      </c>
      <c r="C47" s="17" t="s">
        <v>17</v>
      </c>
      <c r="D47" s="10" t="s">
        <v>31</v>
      </c>
      <c r="E47" s="55">
        <v>1</v>
      </c>
      <c r="F47" s="11"/>
      <c r="G47" s="45">
        <f t="shared" si="4"/>
        <v>0</v>
      </c>
      <c r="H47" s="69"/>
    </row>
    <row r="48" spans="2:10" s="26" customFormat="1" ht="20" customHeight="1" x14ac:dyDescent="0.2">
      <c r="B48" s="40" t="s">
        <v>110</v>
      </c>
      <c r="C48" s="17" t="s">
        <v>134</v>
      </c>
      <c r="D48" s="10" t="s">
        <v>31</v>
      </c>
      <c r="E48" s="55">
        <v>1</v>
      </c>
      <c r="F48" s="11"/>
      <c r="G48" s="45">
        <f t="shared" si="4"/>
        <v>0</v>
      </c>
      <c r="H48" s="69"/>
    </row>
    <row r="49" spans="2:8" s="26" customFormat="1" ht="20" customHeight="1" x14ac:dyDescent="0.2">
      <c r="B49" s="40" t="s">
        <v>111</v>
      </c>
      <c r="C49" s="17" t="s">
        <v>101</v>
      </c>
      <c r="D49" s="10" t="s">
        <v>31</v>
      </c>
      <c r="E49" s="55">
        <v>1</v>
      </c>
      <c r="F49" s="23"/>
      <c r="G49" s="46">
        <f t="shared" si="4"/>
        <v>0</v>
      </c>
      <c r="H49" s="69"/>
    </row>
    <row r="50" spans="2:8" s="26" customFormat="1" ht="20" customHeight="1" thickBot="1" x14ac:dyDescent="0.25">
      <c r="B50" s="40" t="s">
        <v>112</v>
      </c>
      <c r="C50" s="21" t="s">
        <v>144</v>
      </c>
      <c r="D50" s="22" t="s">
        <v>31</v>
      </c>
      <c r="E50" s="57">
        <v>1</v>
      </c>
      <c r="F50" s="23"/>
      <c r="G50" s="46">
        <f t="shared" si="4"/>
        <v>0</v>
      </c>
      <c r="H50" s="69"/>
    </row>
    <row r="51" spans="2:8" s="26" customFormat="1" ht="19" customHeight="1" thickBot="1" x14ac:dyDescent="0.25">
      <c r="B51" s="91" t="s">
        <v>19</v>
      </c>
      <c r="C51" s="88" t="s">
        <v>60</v>
      </c>
      <c r="D51" s="108"/>
      <c r="E51" s="109"/>
      <c r="F51" s="24" t="s">
        <v>57</v>
      </c>
      <c r="G51" s="54">
        <f>SUM(G52:G54)</f>
        <v>0</v>
      </c>
    </row>
    <row r="52" spans="2:8" s="26" customFormat="1" ht="26" customHeight="1" x14ac:dyDescent="0.2">
      <c r="B52" s="47" t="s">
        <v>58</v>
      </c>
      <c r="C52" s="27" t="s">
        <v>106</v>
      </c>
      <c r="D52" s="12" t="s">
        <v>31</v>
      </c>
      <c r="E52" s="58">
        <v>1</v>
      </c>
      <c r="F52" s="13"/>
      <c r="G52" s="48">
        <f>E52*F52</f>
        <v>0</v>
      </c>
      <c r="H52" s="92"/>
    </row>
    <row r="53" spans="2:8" s="26" customFormat="1" ht="26" customHeight="1" x14ac:dyDescent="0.2">
      <c r="B53" s="47" t="s">
        <v>113</v>
      </c>
      <c r="C53" s="27" t="s">
        <v>105</v>
      </c>
      <c r="D53" s="10" t="s">
        <v>31</v>
      </c>
      <c r="E53" s="55">
        <v>1</v>
      </c>
      <c r="F53" s="11"/>
      <c r="G53" s="45">
        <f>E53*F53</f>
        <v>0</v>
      </c>
      <c r="H53" s="92"/>
    </row>
    <row r="54" spans="2:8" s="26" customFormat="1" ht="26" customHeight="1" thickBot="1" x14ac:dyDescent="0.25">
      <c r="B54" s="59" t="s">
        <v>114</v>
      </c>
      <c r="C54" s="21" t="s">
        <v>107</v>
      </c>
      <c r="D54" s="22" t="s">
        <v>31</v>
      </c>
      <c r="E54" s="57">
        <v>1</v>
      </c>
      <c r="F54" s="23"/>
      <c r="G54" s="46">
        <f>E54*F54</f>
        <v>0</v>
      </c>
      <c r="H54" s="92"/>
    </row>
    <row r="55" spans="2:8" s="26" customFormat="1" ht="22.25" customHeight="1" thickBot="1" x14ac:dyDescent="0.25">
      <c r="B55" s="91" t="s">
        <v>20</v>
      </c>
      <c r="C55" s="88" t="s">
        <v>63</v>
      </c>
      <c r="D55" s="127"/>
      <c r="E55" s="109"/>
      <c r="F55" s="24" t="s">
        <v>61</v>
      </c>
      <c r="G55" s="54">
        <f>SUM(G56:G56)</f>
        <v>0</v>
      </c>
    </row>
    <row r="56" spans="2:8" s="26" customFormat="1" ht="22.25" customHeight="1" thickBot="1" x14ac:dyDescent="0.25">
      <c r="B56" s="49" t="s">
        <v>59</v>
      </c>
      <c r="C56" s="25" t="s">
        <v>145</v>
      </c>
      <c r="D56" s="10" t="s">
        <v>6</v>
      </c>
      <c r="E56" s="55">
        <v>1</v>
      </c>
      <c r="F56" s="11"/>
      <c r="G56" s="45">
        <f t="shared" ref="G56:G69" si="5">E56*F56</f>
        <v>0</v>
      </c>
      <c r="H56" s="69"/>
    </row>
    <row r="57" spans="2:8" s="26" customFormat="1" ht="22.25" customHeight="1" thickBot="1" x14ac:dyDescent="0.25">
      <c r="B57" s="91" t="s">
        <v>96</v>
      </c>
      <c r="C57" s="88" t="s">
        <v>94</v>
      </c>
      <c r="D57" s="127"/>
      <c r="E57" s="109"/>
      <c r="F57" s="24" t="s">
        <v>115</v>
      </c>
      <c r="G57" s="54">
        <f>SUM(G58:G61)</f>
        <v>0</v>
      </c>
    </row>
    <row r="58" spans="2:8" s="26" customFormat="1" ht="22.25" customHeight="1" x14ac:dyDescent="0.2">
      <c r="B58" s="47" t="s">
        <v>97</v>
      </c>
      <c r="C58" s="9" t="s">
        <v>93</v>
      </c>
      <c r="D58" s="12" t="s">
        <v>6</v>
      </c>
      <c r="E58" s="58">
        <v>1</v>
      </c>
      <c r="F58" s="13"/>
      <c r="G58" s="48">
        <f t="shared" ref="G58:G61" si="6">E58*F58</f>
        <v>0</v>
      </c>
      <c r="H58" s="69"/>
    </row>
    <row r="59" spans="2:8" s="26" customFormat="1" ht="22.25" customHeight="1" x14ac:dyDescent="0.2">
      <c r="B59" s="49" t="s">
        <v>98</v>
      </c>
      <c r="C59" s="17" t="s">
        <v>95</v>
      </c>
      <c r="D59" s="10" t="s">
        <v>31</v>
      </c>
      <c r="E59" s="55">
        <v>1</v>
      </c>
      <c r="F59" s="11"/>
      <c r="G59" s="45">
        <f t="shared" si="6"/>
        <v>0</v>
      </c>
      <c r="H59" s="69"/>
    </row>
    <row r="60" spans="2:8" s="26" customFormat="1" ht="22.25" customHeight="1" x14ac:dyDescent="0.2">
      <c r="B60" s="49" t="s">
        <v>99</v>
      </c>
      <c r="C60" s="17" t="s">
        <v>146</v>
      </c>
      <c r="D60" s="10" t="s">
        <v>31</v>
      </c>
      <c r="E60" s="55">
        <v>1</v>
      </c>
      <c r="F60" s="11"/>
      <c r="G60" s="45">
        <f t="shared" si="6"/>
        <v>0</v>
      </c>
      <c r="H60" s="69"/>
    </row>
    <row r="61" spans="2:8" s="26" customFormat="1" ht="22.25" customHeight="1" thickBot="1" x14ac:dyDescent="0.25">
      <c r="B61" s="60" t="s">
        <v>100</v>
      </c>
      <c r="C61" s="50" t="s">
        <v>102</v>
      </c>
      <c r="D61" s="22" t="s">
        <v>31</v>
      </c>
      <c r="E61" s="57">
        <v>1</v>
      </c>
      <c r="F61" s="23"/>
      <c r="G61" s="46">
        <f t="shared" si="6"/>
        <v>0</v>
      </c>
      <c r="H61" s="69"/>
    </row>
    <row r="62" spans="2:8" s="26" customFormat="1" ht="22.25" customHeight="1" thickBot="1" x14ac:dyDescent="0.25">
      <c r="B62" s="91" t="s">
        <v>116</v>
      </c>
      <c r="C62" s="88" t="s">
        <v>65</v>
      </c>
      <c r="D62" s="125"/>
      <c r="E62" s="126"/>
      <c r="F62" s="24" t="s">
        <v>117</v>
      </c>
      <c r="G62" s="54">
        <f>SUM(G63:G70)</f>
        <v>0</v>
      </c>
    </row>
    <row r="63" spans="2:8" s="26" customFormat="1" ht="22.25" customHeight="1" x14ac:dyDescent="0.2">
      <c r="B63" s="47" t="s">
        <v>118</v>
      </c>
      <c r="C63" s="27" t="s">
        <v>88</v>
      </c>
      <c r="D63" s="12" t="s">
        <v>31</v>
      </c>
      <c r="E63" s="58">
        <v>1</v>
      </c>
      <c r="F63" s="13"/>
      <c r="G63" s="48">
        <f t="shared" si="5"/>
        <v>0</v>
      </c>
      <c r="H63" s="69"/>
    </row>
    <row r="64" spans="2:8" s="26" customFormat="1" ht="23.5" customHeight="1" x14ac:dyDescent="0.2">
      <c r="B64" s="49" t="s">
        <v>119</v>
      </c>
      <c r="C64" s="51" t="s">
        <v>135</v>
      </c>
      <c r="D64" s="10" t="s">
        <v>31</v>
      </c>
      <c r="E64" s="55">
        <v>1</v>
      </c>
      <c r="F64" s="11"/>
      <c r="G64" s="45">
        <f t="shared" ref="G64" si="7">E64*F64</f>
        <v>0</v>
      </c>
      <c r="H64" s="69"/>
    </row>
    <row r="65" spans="2:8" s="26" customFormat="1" ht="22.25" customHeight="1" x14ac:dyDescent="0.2">
      <c r="B65" s="49" t="s">
        <v>120</v>
      </c>
      <c r="C65" s="25" t="s">
        <v>62</v>
      </c>
      <c r="D65" s="10" t="s">
        <v>31</v>
      </c>
      <c r="E65" s="55">
        <v>1</v>
      </c>
      <c r="F65" s="11"/>
      <c r="G65" s="45">
        <f t="shared" si="5"/>
        <v>0</v>
      </c>
      <c r="H65" s="69"/>
    </row>
    <row r="66" spans="2:8" s="26" customFormat="1" ht="22.25" customHeight="1" x14ac:dyDescent="0.2">
      <c r="B66" s="49" t="s">
        <v>121</v>
      </c>
      <c r="C66" s="25" t="s">
        <v>24</v>
      </c>
      <c r="D66" s="10" t="s">
        <v>31</v>
      </c>
      <c r="E66" s="55">
        <v>1</v>
      </c>
      <c r="F66" s="11"/>
      <c r="G66" s="45">
        <f t="shared" si="5"/>
        <v>0</v>
      </c>
      <c r="H66" s="69"/>
    </row>
    <row r="67" spans="2:8" s="26" customFormat="1" ht="22.25" customHeight="1" x14ac:dyDescent="0.2">
      <c r="B67" s="49" t="s">
        <v>122</v>
      </c>
      <c r="C67" s="25" t="s">
        <v>22</v>
      </c>
      <c r="D67" s="10" t="s">
        <v>31</v>
      </c>
      <c r="E67" s="55">
        <v>1</v>
      </c>
      <c r="F67" s="11"/>
      <c r="G67" s="45">
        <f t="shared" si="5"/>
        <v>0</v>
      </c>
      <c r="H67" s="69"/>
    </row>
    <row r="68" spans="2:8" s="26" customFormat="1" ht="22.25" customHeight="1" x14ac:dyDescent="0.2">
      <c r="B68" s="49" t="s">
        <v>123</v>
      </c>
      <c r="C68" s="25" t="s">
        <v>23</v>
      </c>
      <c r="D68" s="10" t="s">
        <v>31</v>
      </c>
      <c r="E68" s="55">
        <v>1</v>
      </c>
      <c r="F68" s="11"/>
      <c r="G68" s="45">
        <f t="shared" si="5"/>
        <v>0</v>
      </c>
      <c r="H68" s="69"/>
    </row>
    <row r="69" spans="2:8" s="26" customFormat="1" ht="22.25" customHeight="1" x14ac:dyDescent="0.2">
      <c r="B69" s="49" t="s">
        <v>124</v>
      </c>
      <c r="C69" s="25" t="s">
        <v>64</v>
      </c>
      <c r="D69" s="10" t="s">
        <v>31</v>
      </c>
      <c r="E69" s="55">
        <v>1</v>
      </c>
      <c r="F69" s="11"/>
      <c r="G69" s="45">
        <f t="shared" si="5"/>
        <v>0</v>
      </c>
      <c r="H69" s="69"/>
    </row>
    <row r="70" spans="2:8" s="26" customFormat="1" ht="22.25" customHeight="1" thickBot="1" x14ac:dyDescent="0.25">
      <c r="B70" s="60" t="s">
        <v>125</v>
      </c>
      <c r="C70" s="61" t="s">
        <v>66</v>
      </c>
      <c r="D70" s="22" t="s">
        <v>31</v>
      </c>
      <c r="E70" s="57">
        <v>1</v>
      </c>
      <c r="F70" s="23"/>
      <c r="G70" s="46">
        <f t="shared" ref="G70" si="8">E70*F70</f>
        <v>0</v>
      </c>
      <c r="H70" s="69"/>
    </row>
    <row r="71" spans="2:8" s="26" customFormat="1" ht="22.25" customHeight="1" thickBot="1" x14ac:dyDescent="0.25">
      <c r="B71" s="62"/>
      <c r="C71" s="117" t="s">
        <v>126</v>
      </c>
      <c r="D71" s="118"/>
      <c r="E71" s="119"/>
      <c r="F71" s="120"/>
      <c r="G71" s="93">
        <f>G62+G55+G51+G43+G41+G38+G28+G19+G17+G13+G7+G57+G35</f>
        <v>0</v>
      </c>
    </row>
    <row r="72" spans="2:8" s="26" customFormat="1" ht="22.25" customHeight="1" thickBot="1" x14ac:dyDescent="0.25">
      <c r="B72" s="121" t="s">
        <v>127</v>
      </c>
      <c r="C72" s="122"/>
      <c r="D72" s="122"/>
      <c r="E72" s="123"/>
      <c r="F72" s="124"/>
      <c r="G72" s="94">
        <f>G71</f>
        <v>0</v>
      </c>
    </row>
    <row r="73" spans="2:8" s="26" customFormat="1" ht="22.25" customHeight="1" thickBot="1" x14ac:dyDescent="0.25">
      <c r="B73" s="110" t="s">
        <v>67</v>
      </c>
      <c r="C73" s="111"/>
      <c r="D73" s="111"/>
      <c r="E73" s="112"/>
      <c r="F73" s="113"/>
      <c r="G73" s="95">
        <f>G72*0.23</f>
        <v>0</v>
      </c>
    </row>
    <row r="74" spans="2:8" s="26" customFormat="1" ht="22.25" customHeight="1" thickBot="1" x14ac:dyDescent="0.25">
      <c r="B74" s="114" t="s">
        <v>68</v>
      </c>
      <c r="C74" s="115"/>
      <c r="D74" s="115"/>
      <c r="E74" s="112"/>
      <c r="F74" s="116"/>
      <c r="G74" s="96">
        <f>G73+G72</f>
        <v>0</v>
      </c>
    </row>
    <row r="76" spans="2:8" x14ac:dyDescent="0.2">
      <c r="B76" s="98" t="s">
        <v>148</v>
      </c>
      <c r="C76" s="99" t="s">
        <v>149</v>
      </c>
      <c r="D76" s="99"/>
      <c r="E76" s="99"/>
    </row>
  </sheetData>
  <mergeCells count="16">
    <mergeCell ref="C76:E76"/>
    <mergeCell ref="B4:G4"/>
    <mergeCell ref="B12:G12"/>
    <mergeCell ref="D38:E38"/>
    <mergeCell ref="B73:F73"/>
    <mergeCell ref="B74:F74"/>
    <mergeCell ref="C71:F71"/>
    <mergeCell ref="B72:F72"/>
    <mergeCell ref="D62:E62"/>
    <mergeCell ref="D41:E41"/>
    <mergeCell ref="D43:E43"/>
    <mergeCell ref="D51:E51"/>
    <mergeCell ref="D55:E55"/>
    <mergeCell ref="D7:E7"/>
    <mergeCell ref="B6:G6"/>
    <mergeCell ref="D57:E57"/>
  </mergeCells>
  <phoneticPr fontId="2" type="noConversion"/>
  <printOptions horizontalCentered="1"/>
  <pageMargins left="0.11811023622047245" right="0.11811023622047245" top="0.47244094488188981" bottom="0.47244094488188981" header="0.31496062992125984" footer="0.31496062992125984"/>
  <pageSetup paperSize="9" scale="70" fitToHeight="0" orientation="portrait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AC228DE7AAC4A4F99FC7AD405EE2D35" ma:contentTypeVersion="12" ma:contentTypeDescription="Utwórz nowy dokument." ma:contentTypeScope="" ma:versionID="c769262a0467c2dc44741b1aafd04c8b">
  <xsd:schema xmlns:xsd="http://www.w3.org/2001/XMLSchema" xmlns:xs="http://www.w3.org/2001/XMLSchema" xmlns:p="http://schemas.microsoft.com/office/2006/metadata/properties" xmlns:ns3="d8589ce5-6380-4cac-9e1d-f8ecf34ba6c7" xmlns:ns4="5b016460-0a9c-4598-813b-cff997f70a15" targetNamespace="http://schemas.microsoft.com/office/2006/metadata/properties" ma:root="true" ma:fieldsID="f4a4749bc62ebbcaf9a9723087894960" ns3:_="" ns4:_="">
    <xsd:import namespace="d8589ce5-6380-4cac-9e1d-f8ecf34ba6c7"/>
    <xsd:import namespace="5b016460-0a9c-4598-813b-cff997f70a1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589ce5-6380-4cac-9e1d-f8ecf34ba6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activity" ma:index="14" nillable="true" ma:displayName="_activity" ma:hidden="true" ma:internalName="_activity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016460-0a9c-4598-813b-cff997f70a15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8589ce5-6380-4cac-9e1d-f8ecf34ba6c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91C7DD-56DE-4383-9489-735C4E7A38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8589ce5-6380-4cac-9e1d-f8ecf34ba6c7"/>
    <ds:schemaRef ds:uri="5b016460-0a9c-4598-813b-cff997f70a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D8654FF-8DB7-498F-A914-39EA370DE84A}">
  <ds:schemaRefs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purl.org/dc/terms/"/>
    <ds:schemaRef ds:uri="http://schemas.microsoft.com/office/2006/metadata/properties"/>
    <ds:schemaRef ds:uri="http://purl.org/dc/dcmitype/"/>
    <ds:schemaRef ds:uri="d8589ce5-6380-4cac-9e1d-f8ecf34ba6c7"/>
    <ds:schemaRef ds:uri="5b016460-0a9c-4598-813b-cff997f70a15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07AA02B-E312-4F09-BD83-342CD05BC4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Torkol</dc:creator>
  <cp:lastModifiedBy>Jacek Tomaszewski</cp:lastModifiedBy>
  <cp:lastPrinted>2023-10-09T08:22:44Z</cp:lastPrinted>
  <dcterms:created xsi:type="dcterms:W3CDTF">2022-11-23T10:35:34Z</dcterms:created>
  <dcterms:modified xsi:type="dcterms:W3CDTF">2024-01-05T15:50:24Z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0x0101000AC228DE7AAC4A4F99FC7AD405EE2D35</vt:lpwstr>
  </property>
</Properties>
</file>