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3" activeTab="3"/>
  </bookViews>
  <sheets>
    <sheet name="Przedmiar cz.1 pusty" sheetId="8" r:id="rId1"/>
    <sheet name="Przedmiar cz.2 pusty" sheetId="6" r:id="rId2"/>
    <sheet name="Przedmiar cz.3 pusty" sheetId="7" r:id="rId3"/>
    <sheet name="Przedmiar cz.1" sheetId="2" r:id="rId4"/>
    <sheet name="Arkusz1" sheetId="1" r:id="rId5"/>
  </sheets>
  <definedNames>
    <definedName name="_xlnm.Print_Area" localSheetId="3">'Przedmiar cz.1'!$A$1:$H$142</definedName>
    <definedName name="_xlnm.Print_Area" localSheetId="0">'Przedmiar cz.1 pusty'!$A$1:$H$145</definedName>
    <definedName name="_xlnm.Print_Area" localSheetId="1">'Przedmiar cz.2 pusty'!$A$1:$S$29</definedName>
    <definedName name="_xlnm.Print_Area" localSheetId="2">'Przedmiar cz.3 pusty'!$A$1:$H$13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0" i="8" l="1"/>
  <c r="B101" i="8" s="1"/>
  <c r="B102" i="8" s="1"/>
  <c r="B103" i="8" s="1"/>
  <c r="B39" i="8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7" i="8" s="1"/>
  <c r="B88" i="8" s="1"/>
  <c r="B91" i="8" s="1"/>
  <c r="B92" i="8" s="1"/>
  <c r="B38" i="8"/>
  <c r="B30" i="8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6" i="7" l="1"/>
  <c r="B7" i="7" s="1"/>
  <c r="B8" i="7" s="1"/>
  <c r="L29" i="6"/>
  <c r="S28" i="6"/>
  <c r="S29" i="6" s="1"/>
  <c r="P28" i="6"/>
  <c r="P29" i="6" s="1"/>
  <c r="N28" i="6"/>
  <c r="N29" i="6" s="1"/>
  <c r="L28" i="6"/>
  <c r="R27" i="6"/>
  <c r="S27" i="6" s="1"/>
  <c r="P27" i="6"/>
  <c r="O27" i="6"/>
  <c r="N27" i="6"/>
  <c r="L27" i="6"/>
  <c r="O26" i="6"/>
  <c r="P26" i="6" s="1"/>
  <c r="N26" i="6"/>
  <c r="L26" i="6"/>
  <c r="S25" i="6"/>
  <c r="R25" i="6"/>
  <c r="Q25" i="6"/>
  <c r="L25" i="6"/>
  <c r="L24" i="6"/>
  <c r="L23" i="6"/>
  <c r="N6" i="6"/>
  <c r="B6" i="6"/>
  <c r="B7" i="6" s="1"/>
  <c r="B8" i="6" s="1"/>
  <c r="B9" i="6" s="1"/>
  <c r="B10" i="6" s="1"/>
  <c r="B11" i="6" s="1"/>
  <c r="B12" i="6" s="1"/>
  <c r="B13" i="6" s="1"/>
  <c r="I51" i="2"/>
  <c r="I31" i="2"/>
  <c r="I25" i="2"/>
  <c r="I116" i="2"/>
  <c r="I12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01" i="2"/>
  <c r="I93" i="2"/>
  <c r="I89" i="2"/>
  <c r="I85" i="2"/>
  <c r="I68" i="2"/>
  <c r="I141" i="2" l="1"/>
  <c r="I145" i="8"/>
  <c r="I32" i="2"/>
  <c r="R26" i="6"/>
  <c r="S26" i="6" s="1"/>
  <c r="I122" i="2"/>
  <c r="I94" i="2"/>
  <c r="I102" i="2" s="1"/>
  <c r="I96" i="2"/>
  <c r="I123" i="2" l="1"/>
  <c r="I142" i="2" s="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30" i="2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7" i="2" s="1"/>
  <c r="B88" i="2" s="1"/>
  <c r="B91" i="2" s="1"/>
  <c r="B92" i="2" s="1"/>
  <c r="B19" i="2" l="1"/>
  <c r="B20" i="2" s="1"/>
  <c r="B21" i="2" s="1"/>
  <c r="B22" i="2" s="1"/>
  <c r="B23" i="2" s="1"/>
  <c r="B24" i="2" s="1"/>
</calcChain>
</file>

<file path=xl/sharedStrings.xml><?xml version="1.0" encoding="utf-8"?>
<sst xmlns="http://schemas.openxmlformats.org/spreadsheetml/2006/main" count="916" uniqueCount="206">
  <si>
    <t>RAZEM D.  (poz. 1-13)</t>
  </si>
  <si>
    <t>m2</t>
  </si>
  <si>
    <t>Drogi / Chodnik z płytek betonowych - płyty z odzysku</t>
  </si>
  <si>
    <t>ST-01, ST-02,
ST-03</t>
  </si>
  <si>
    <t>13</t>
  </si>
  <si>
    <t>Drogi / Chodnik z płytek betonowych</t>
  </si>
  <si>
    <t>12</t>
  </si>
  <si>
    <t>Drogi / Chodnik z Polbruku gr. 8 cm - kostka z odzysku</t>
  </si>
  <si>
    <t>11</t>
  </si>
  <si>
    <t>Drogi / Chodnik z Polbruku gr. 8 cm</t>
  </si>
  <si>
    <t>10</t>
  </si>
  <si>
    <t>Drogi o nawierzchni z tłucznia gr. 30 cm</t>
  </si>
  <si>
    <t>9</t>
  </si>
  <si>
    <t>Drogi o nawierzchni z kostki kamiennej - kostka z odzysku</t>
  </si>
  <si>
    <t>8</t>
  </si>
  <si>
    <t>Drogi o nawierzchni z kostki kamiennej</t>
  </si>
  <si>
    <t>7</t>
  </si>
  <si>
    <t>Drogi o nawierzchni z betonu asfaltowego za dodatkowy gr 1 cm – dopłata lub bonifikata (1/8 ceny jednostkowej poz. nr 5)</t>
  </si>
  <si>
    <t>6</t>
  </si>
  <si>
    <t>Drogi o nawierzchni z betonu asfaltowego gr. 8 cm</t>
  </si>
  <si>
    <t>5</t>
  </si>
  <si>
    <t>Drogi o nawierzchni z asfaltu SmA - za dodatkowy gr 1 cm – dopłata lub bonifikata (1/8 ceny jednostkowej poz. nr 3)</t>
  </si>
  <si>
    <t>4</t>
  </si>
  <si>
    <t>Drogi o nawierzchni z asfaltu SmA gr. 8 cm</t>
  </si>
  <si>
    <t>3</t>
  </si>
  <si>
    <t xml:space="preserve">Drogi o nawierzchni z betonu cementowego za dodatkowy gr 1 cm – dopłata lub bonifikata (1/20 ceny jednostkowej poz. nr 1) </t>
  </si>
  <si>
    <t>2</t>
  </si>
  <si>
    <t>Drogi o nawierzchni z betonu cementowego gr. 20 cm.</t>
  </si>
  <si>
    <t>1</t>
  </si>
  <si>
    <t>Wartość</t>
  </si>
  <si>
    <t>cena jednostkowa</t>
  </si>
  <si>
    <t>ilość</t>
  </si>
  <si>
    <t>j.m.</t>
  </si>
  <si>
    <t>nazwa pozycji</t>
  </si>
  <si>
    <t>nr ST</t>
  </si>
  <si>
    <t>lp.</t>
  </si>
  <si>
    <t>PLADA 2019</t>
  </si>
  <si>
    <t>Roboty odtworzeniowe, drogowe zgodnie z decyzją Zarządcy Drogi - wykonanie m. in.: koryta wraz z profilowaniem i zagęszczeniem, warstwy podsypki piaskowej,  warstwy podbudowy , warstwy wiążącej i ścieralnej nawierzchni, ułożenie krawężników, obrzeży, założenie trawników, regulacji skrzynek, włazów istniejącej infrastruktury i nowobudowanej w pasie prowadzonych robót.</t>
  </si>
  <si>
    <t>D. Roboty odtworzeniowe.</t>
  </si>
  <si>
    <t>Kanalizacja  K + KT RAZEM:</t>
  </si>
  <si>
    <t>RAZEM KT =  KT.I + KT.II</t>
  </si>
  <si>
    <t>RAZEM KT.II (poz.1-3)</t>
  </si>
  <si>
    <t>m.</t>
  </si>
  <si>
    <t>ST-01, ST-02,
ST-03, ST-06</t>
  </si>
  <si>
    <t>m</t>
  </si>
  <si>
    <t xml:space="preserve">Kanały boczne kanalizacji tłocznej DN  32-63 mm </t>
  </si>
  <si>
    <t xml:space="preserve">ST-01, ST-02,
ST-03, </t>
  </si>
  <si>
    <t>Wykonanie odcinka przyłącza kanalizacji wraz z wymaganą projektem armaturą i węzłem wodomierzowym, w gruncie kat. I-VI na średniej głębokości do osi przewodu 1,5 m wraz z wykonaniem wszystkich niezbędnych prac z tym związanych, obejmujących: wszystkie roboty rozbiórkowe (wraz z odwozem i utylizacją), roboty ziemne, przebudowę sieci i instalacji kolidujących (jeśli będzie wymagane), zabezpieczenie wykopów, odwodnienie (jeżeli zajdzie potrzeba), roboty montażowe, wykonanie podsypki i obsypki piaskowej (warstwa 0,2 m) z zagęszczeniem, wymianę gruntu (jeżeli zajdzie potrzeba), montaż rur ochronnych, odwóz urobku, zasyp wykopu z zagęszczeniem, próby i badania, uporządkowanie terenu</t>
  </si>
  <si>
    <t>KT.II. Kanały boczne kanalizacji tłocznej</t>
  </si>
  <si>
    <t>RAZEM KT.I (poz. 1-18):</t>
  </si>
  <si>
    <t>kpl</t>
  </si>
  <si>
    <t>Montaż nawiertek.</t>
  </si>
  <si>
    <t>18</t>
  </si>
  <si>
    <t>Sieć kanalizacji tłocznej DN 250-315 mm. metodą bezwykopową - przewiert sterowany - dodatek za wykonanie w gruncie kat. V - VI.</t>
  </si>
  <si>
    <t>ST-01, ST-02,
ST-03, ST-07</t>
  </si>
  <si>
    <t>17</t>
  </si>
  <si>
    <t>Sieć kanalizacji tłocznej DN 250-315 mm. metodą bezwykopową - przewiert sterowany</t>
  </si>
  <si>
    <t>16</t>
  </si>
  <si>
    <t>Sieć kanalizacji tłocznej DN 180-225 mm. metodą bezwykopową - dodatek za wykonanie w gruncie kat. V - VI.</t>
  </si>
  <si>
    <t>15</t>
  </si>
  <si>
    <t>Sieć kanalizacji tłocznej DN 180-225 mm. metodą bezwykopową</t>
  </si>
  <si>
    <t>14</t>
  </si>
  <si>
    <t>Sieć kanalizacji tłocznej DN 125-160 mm. metodą bezwykopową - dodatek za wykonanie w gruncie kat. V - VI.</t>
  </si>
  <si>
    <t>Sieć kanalizacji tłocznej DN 125-160 mm. metodą bezwykopową.</t>
  </si>
  <si>
    <t>Sieć kanalizacji tłocznej DN 90-110 mm. metodą bezwykopową - dodatek za wykonanie w gruncie kat. V - Vi.</t>
  </si>
  <si>
    <t>Sieć kanalizacij tłocznej DN 90-110 mm. metodą bezwykopową.</t>
  </si>
  <si>
    <t>Sieć kanalizacji tłocznej DN 180-225 mm. metodą wykopu otwartego na odkład, grunty suche</t>
  </si>
  <si>
    <t>Sieć kanalizacji tłocznej DN 180-225 mm. metodą wykopu otwartego na odkład, grunty nawodnione</t>
  </si>
  <si>
    <t>Sieć kanalizacji tłocznej DN 180-225 mm. metodą wykopu otwartego z pełną wymianą gruntu, grunty suche.</t>
  </si>
  <si>
    <t>Sieć kanalizacji tłocznej DN 180-225 mm. metodą wykopu otwartego z pełną wymianą gruntu, grunty nawodnione.</t>
  </si>
  <si>
    <t>Sieć kanalizacji tłocznej DN 90-160 mm. metodą wykopu otwartego na odkład, grunty suche</t>
  </si>
  <si>
    <t>Sieć kanalizacji tłocznej DN 90-160 mm metodą wykopu otwartego na odkład, grunty nawodnione</t>
  </si>
  <si>
    <t>Sieć kanalizacji tłocznej DN 90-160 mm. metodą wykopu otwartego z pełną wymianą gruntu, grunty suche</t>
  </si>
  <si>
    <t>Sieć kanalizacji tłocznej DN 90-160 mm. metodą wykopu otwartego z pełną wymianą gruntu, grunty nawodnione</t>
  </si>
  <si>
    <t>Wykonanie odcinka sieci kanalizacji tłocznej w gruncie kat. I-VI w technologii wykopu otwartego i/lub metoda bezwykopową na średniej głębokości do osi przewodu 1,5 m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montaż wymaganej w dokumentacji projektowej armatury, wykonanie podsypki i obsypki piaskowej (warstwa 0,2 m) z zagęszczeniem, wymianę gruntu (jeżeli zajdzie potrzeba), montaż rur ochronnych, odwóz urobku, zasyp wykopu z zagęszczeniem, próby i badania, uporządkowanie terenu.</t>
  </si>
  <si>
    <t>KT. I. Przewody kanalizacji tłocznej.</t>
  </si>
  <si>
    <t>RAZEM K = K.I + K.II + K.III:</t>
  </si>
  <si>
    <t>RAZEM K.III (poz. 1-5):</t>
  </si>
  <si>
    <t>kpl.</t>
  </si>
  <si>
    <t>Studzienka wpustu deszczowego, betonowa DN450-500 mm. z wpustem kl. D400.</t>
  </si>
  <si>
    <t>Studzienka wpustu deszczowego PE/PP DN315-425 mm. z wpustem kl. D400.</t>
  </si>
  <si>
    <t>Studzienka PE/PP DN315-425 mm. z włazem kl. D400.</t>
  </si>
  <si>
    <t>Kanał boczny kanalizacji deszczowej z rur PVC DN200 mm.</t>
  </si>
  <si>
    <t>ST-01, ST-02,
ST-03, ST-03,</t>
  </si>
  <si>
    <t>Wykonanie odcinka kanału sanitarnego i/lub deszczowego bocznego w gruncie kat. I-VI na średniej głębokości do dna kanału do 2,2 m.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 wykonanie podsypki i obsypki piaskowej (warstwa 0,2 m.) z zagęszczeniem, wymianę gruntu (jeżeli zajdzie potrzeba), montaż rur ochronnych, odwóz urobku, zasyp wykopu z zagęszczeniem, próby i badania, uporządkowanie terenu</t>
  </si>
  <si>
    <t>m3</t>
  </si>
  <si>
    <t>Dodatek za odspajanie gruntów kategorii  VI</t>
  </si>
  <si>
    <t>Dodatek za odspajanie gruntów kategorii  V</t>
  </si>
  <si>
    <t>D.   Część wspólna dodatek za odspajanie gruntów kategorii  V- VI</t>
  </si>
  <si>
    <t>Kompletna studnia betonowa H do 3,0m DN2000 z włazem żeliwnym DN600 kl. D400, H do 3,0 m.</t>
  </si>
  <si>
    <t>Kompletna studnia PE/PP DN1000 - 1200 z włazem żeliwnym kl. D400.</t>
  </si>
  <si>
    <t>Kompletna studnia PE/PP DN600 - 800 z włazem żeliwnym kl. D400, H do 3,0 m.</t>
  </si>
  <si>
    <t>Lp.</t>
  </si>
  <si>
    <t>Kompletna studnia PE/PP DN1000 - 1200 z włazem żeliwnym kl. D400, H do 2,0 m.</t>
  </si>
  <si>
    <t>Kompletna studnia PE/PP DN600 - 800 z włazem żeliwnym kl. D400 H do 2,0 m.</t>
  </si>
  <si>
    <t>RAZEM K.I (A+B+C+D+E):</t>
  </si>
  <si>
    <t>RAZEM K.I.E (poz. 45-46):</t>
  </si>
  <si>
    <t>Montaż rur osłonowych z PE, lub ze stali, lub z GRP wraz z zabezpieczeniem końców manszetami gumowymi DN350-500 mm.</t>
  </si>
  <si>
    <t>Montaż rur osłonowych z PE, lub ze stali, lub z GRP wraz z zabezpieczeniem końców manszetami gumowymi DN200-315 mm.</t>
  </si>
  <si>
    <t>E.   Część wspólna - rury osłonowe</t>
  </si>
  <si>
    <t>RAZEM K.I.D (poz. 43-44):</t>
  </si>
  <si>
    <t>RAZEM K.I.C (poz. 29-42):</t>
  </si>
  <si>
    <t>Kompletna studnia betonowa DN2000 z włazem żeliwnym DN600 kl. D400,                                         H do 4,0 m.</t>
  </si>
  <si>
    <t>Kompletna studnia betonowa DN1500 z włazem żeliwnym DN600 kl. D400,                                       H do 4,0 m.</t>
  </si>
  <si>
    <t>Kompletna studnia betonowa DN1000-1200 z włazem żeliwnym DN600 kl. D400,                                           H do 4,0 m.</t>
  </si>
  <si>
    <t>Kompletna studnia PE/PP DN1000 - 1200 z włazem żeliwnym kl. D400, H do 4,0 m.</t>
  </si>
  <si>
    <t>Kompletna studnia PE/PP DN600 - 800 z włazem żeliwnym kl. D400 H do 4,0 m.</t>
  </si>
  <si>
    <t>Kompletna studnia PE/PP DN315 - 425 z włazem żeliwnym kl. D400, H do 4,0 m.</t>
  </si>
  <si>
    <t>RAZEM K.I.B ( poz. 15-28):</t>
  </si>
  <si>
    <t>Kompletna studnia betonowa H do 3,0m DN1500 z włazem żeliwnym DN600,                                H do 3,0 m.</t>
  </si>
  <si>
    <t>Kompletna studnia betonowa H do 3,0m DN1000-1200 z włazem żeliwnym DN600,   H do 3,0 m.</t>
  </si>
  <si>
    <t>Kompletna studnia PE/PP DN315 - 425 z włazem żeliwnym kl. D400, H do 3,0 m.</t>
  </si>
  <si>
    <t>RAZEM K.I.A (poz. 1-14):</t>
  </si>
  <si>
    <t>Kompletna studnia betonowa DN2000 z włazem żeliwnym DN600 kl. D400,                                           H do 2,0 m.</t>
  </si>
  <si>
    <t>Kompletna studnia betonowa DN1500 z włazem żeliwnym DN600 kl. D400,                                          H do 2,0 m.</t>
  </si>
  <si>
    <t>Kompletna studnia betonowa DN1000-1200 z włazem żeliwnym DN600 kl. D400,                H do 2,0 m.</t>
  </si>
  <si>
    <t>Kompletna studnia PE/PP DN315 - 425 z włazem żeliwnym kl. D400 H do 2,0 m.</t>
  </si>
  <si>
    <t>A.   Wykonanie odcinka kanału sanitarnego w gruncie kat. I-VI na średniej głębokości do dna kanału do 2,0 m.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 wykonanie podsypki i obsypki piaskowej (warstwa 0,2 m) z zagęszczeniem, wymianę gruntu (jeżeli zajdzie potrzeba), montaż rur ochronnych, odwóz urobku, zasyp wykopu z zagęszczeniem, próby i badania, uporządkowanie terenu.</t>
  </si>
  <si>
    <t>K.I. Sieci kanalizacji sanitarnej.</t>
  </si>
  <si>
    <t>RAZEM W I-II</t>
  </si>
  <si>
    <t>RAZEM W.II (poz. 1-4)</t>
  </si>
  <si>
    <t>Montaż węzła wodomierzowego wraz z przebudową instalacji wewnętrznej.</t>
  </si>
  <si>
    <t>Przyłącze wodociągowe DN 32-63 mm.</t>
  </si>
  <si>
    <t>Wykonanie odcinka przyłącza wodociągowego wraz z wymaganą projektem armaturą i węzłem wodomierzowym, w gruncie kat. I-VI na średniej głębokości do osi przewodu 1,5 m. wraz z wykonaniem wszystkich niezbędnych prac z tym związanych, obejmujących: wszystkie roboty rozbiórkowe (wraz z odwozem i utylizacją), roboty ziemne, przebudowę sieci i instalacji kolidujących (jeśli będzie wymagane), zabezpieczenie wykopów, odwodnienie (jeżeli zajdzie potrzeba), roboty montażowe, wykonanie podsypki i obsypki piaskowej (warstwa 0,2 m.) z zagęszczeniem, wymianę gruntu (jeżeli zajdzie potrzeba), montaż rur ochronnych, odwóz urobku, zasyp wykopu z zagęszczeniem, próby i badania, uporządkowanie terenu.</t>
  </si>
  <si>
    <t>W.II. Przyłącza wodociągowe.</t>
  </si>
  <si>
    <t>RAZEM W.I (poz. 1-29)</t>
  </si>
  <si>
    <t>Montaż rur osłonowych z PE, ze stali, z GRP wraz z zabezpieczeniem końców manszetami gumowymi DN250-355 mm.</t>
  </si>
  <si>
    <t>Montaż rur osłonowych z PE lub ze stali lub GRP wraz z zabezpieczeniem końców manszetami gumowymi DN180-225 mm.</t>
  </si>
  <si>
    <t>Montaż rur osłonowych z PE lub ze stali lub z GRP wraz z zabezpieczeniem końców manszetami gumowymi DN125-160 mm.</t>
  </si>
  <si>
    <t>Montaż rur osłonowych z PE lub ze stali lub z GRP wraz z zabezpieczeniem końców manszetami gumowymi DN80-110 mm.</t>
  </si>
  <si>
    <t>Montaż węzłów hydrantowych wraz z hydrantami DN80.</t>
  </si>
  <si>
    <t>Montaż nawiertek pod przyłącza  na sieci wodociągowej</t>
  </si>
  <si>
    <t>Sieć wodociągowa DN 250-315 mm. metodą bezwykopową  - dodatek do przewiertu sterowanego w gruncie kat. V - VI.</t>
  </si>
  <si>
    <t>Sieć wodociągowa DN 250-315 mm. metodą bezwykopową - przewiert sterowany</t>
  </si>
  <si>
    <t>Sieć wodociągowa DN 180-225 mm. metodą bezwykopową - dodatek do przewiertu sterowanego w gruncie kat. V - VI.</t>
  </si>
  <si>
    <t>Sieć wodociągowa DN 180-225 mm. metodą bezwykopową - przewiert sterowany</t>
  </si>
  <si>
    <t>Sieć wodociągowa DN 125-160 mm. metodą bezwykopową - dodatek do przewiertu sterowanego w gruncie kat. V - VI.</t>
  </si>
  <si>
    <t>Sieć wodociągowa DN 125-160 mm. metodą bezwykopową - przewiert sterowany</t>
  </si>
  <si>
    <t>Sieć wodociągowa DN 90-110 mm. metodą bezwykopową - dodatek do przewiertu sterowanego w gruncie kat. V - VI.</t>
  </si>
  <si>
    <t>Sieć wodociągowa DN 90-110 mm. metodą bezwykopową - przewiert sterowany</t>
  </si>
  <si>
    <t>Sieć wodociągowa DN 180-225 mm. metodą wykopu otwartego na odkład, grunty suche</t>
  </si>
  <si>
    <t>Sieć wodociągowa DN 180-225 mm. metodą wykopu otwartego na odkład, grunty nawodnione</t>
  </si>
  <si>
    <t>Sieć wodociągowa DN 180-225 mm. metodą wykopu otwartego z pełną wymianą gruntu, grunty suche</t>
  </si>
  <si>
    <t>Sieć wodociągowa DN 180-225 mm. metodą wykopu otwartego z pełną wymianą gruntu, grunty nawodnione</t>
  </si>
  <si>
    <t>Sieć wodociągowa DN 125-160 mm. metodą wykopu otwartego na odkład, grunty suche</t>
  </si>
  <si>
    <t>Sieć wodociągowa DN 125-160 mm. metodą wykopu otwartego na odkład, grunty nawodnione</t>
  </si>
  <si>
    <t>Sieć wodociągowa DN 125-160 mm. metodą wykopu otwartego z pełną wymianą gruntu, grunty suche</t>
  </si>
  <si>
    <t>Sieć wodociągowa DN 125-160 mm. metodą wykopu otwartego z pełną wymianą gruntu, grunty nawodnione</t>
  </si>
  <si>
    <t>Sieć wodociągowa DN 90-110 mm. metodą wykopu otwartego na odkład, grunty suche</t>
  </si>
  <si>
    <t>Sieć wodociągowa DN 90-110 mm. metodą wykopu otwartego na odkład, grunty nawodnione</t>
  </si>
  <si>
    <t>Sieć wodociągowa DN 90-110 mm. metodą wykopu otwartego z pełną wymianą gruntu, grunty suche</t>
  </si>
  <si>
    <t>Sieć wodociągowa DN 90-110 mm. metodą wykopu otwartego z pełną wymianą gruntu, grunty nawodnione</t>
  </si>
  <si>
    <t>ST-01, ST-02, ST-03, ST-06</t>
  </si>
  <si>
    <t>Cena jednostkowa</t>
  </si>
  <si>
    <t>Ilość</t>
  </si>
  <si>
    <t>Nazwa pozycji</t>
  </si>
  <si>
    <t>Wykonanie odcinka sieci wodociągowej w gruncie kat. I-VI w technologii wykopu otwartego i/lub metodą bezwykopową na średniej głębokości do osi przewodu 1,5 m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montaż wymaganej w dokumentacji projektowej armatury, wykonanie podsypki i obsypki piaskowej (warstwa 0,2 m) z zagęszczeniem, wymianę gruntu (jeżeli zajdzie potrzeba), montaż rur ochronnych, odwóz urobku, zasyp wykopu z zagęszczeniem, próby i badania, uporządkowanie terenu.</t>
  </si>
  <si>
    <t>W.I. Sieci wodociągowe.</t>
  </si>
  <si>
    <t>Część 2: Roboty budowlane na sieci wodociągowej, kanalizacji sanitarnej i deszczowej wykonywane w technologii bezwykopowej (metoda przewiertu sterowanego):</t>
  </si>
  <si>
    <t>Część 3: Roboty budowlane na sieci wodociągowej, kanalizacji sanitarnej i deszczowej wykonywane w technologii bezwykopowej (cracking):</t>
  </si>
  <si>
    <t>Razem część 1:</t>
  </si>
  <si>
    <t>Wykonanie odcinka sieci wodociągowej w gruncie kat. I-VI w  metodą crackingu statycznego na średniej głębokości do osi przewodu 2,0 m wraz z wykonaniem wszystkich niezbędnych prac z tym związanych, obejmujących: roboty montażowe, montaż rur ochronnych, próby i badania, uporządkowanie terenu.</t>
  </si>
  <si>
    <t>Sieć wodociągowa DN 90 mm. metodą bezwykopową - cracking</t>
  </si>
  <si>
    <t>Sieć wodociągowa DN 110 mm. metodą bezwykopową - cracking</t>
  </si>
  <si>
    <t>Sieć wodociągowa DN 160 mm metodą bezwykopową - cracking</t>
  </si>
  <si>
    <t>Sieć wodociągowa DN 180 mm. metodą bezwykopową - cracking</t>
  </si>
  <si>
    <t>Sieć wodociągowa DN 200 mm. metodą bezwykopową - cracking</t>
  </si>
  <si>
    <t>Sieć wodociągowa DN 225 mm metodą bezwykopową - cracking</t>
  </si>
  <si>
    <t>RAZEM Część 3  (poz. 1-6)</t>
  </si>
  <si>
    <t>II. Przyłącza.</t>
  </si>
  <si>
    <t>Przyłącze wodociągowe lub kanalizacji sanitarnej DN 32-63 mm. - metodą bezwykopową</t>
  </si>
  <si>
    <t>Przyłącze wodociągowe DN 32-63 mm.lub kanalizacji sanitarnej - metodą bezwykopową; dodatek do przewiertu sterowanego w gruncie kat. V - VI.</t>
  </si>
  <si>
    <t>RAZEM II Przyłącza (poz. 1-2)</t>
  </si>
  <si>
    <t>RAZEM I. Sieci  (poz. 1-17)</t>
  </si>
  <si>
    <t>I. Wykonanie odcinka sieci wodociągowej lub kanalizacji sanitarnej w gruncie kat. I-VI  metodą przewiertu sterowanego HDD na średniej głębokości do osi przewodu 2,0 m wraz z wykonaniem wszystkich niezbędnych prac z tym związanych, obejmujących: roboty montażowe, montaż rur ochronnych, próby i badania, uporządkowanie terenu.</t>
  </si>
  <si>
    <t>Wykonanie odcinka przyłącza wodociągowego lub kanalizacji sanitarnej w gruncie kat. I-VI na średniej głębokości do osi przewodu 1,5 m.metodą przewiertu sterowanego HDD na średniej głębokości do osi przewodu 2,0 m wraz z wykonaniem wszystkich niezbędnych prac z tym związanych, obejmujących: roboty montażowe, montaż rur ochronnych, próby i badania, uporządkowanie terenu.</t>
  </si>
  <si>
    <t>RAZEM CZĘŚĆ I-II</t>
  </si>
  <si>
    <t>Załącznik nr 5 do Formularza ofertowego</t>
  </si>
  <si>
    <t>Formularz cenowy</t>
  </si>
  <si>
    <t xml:space="preserve"> Część 1: Roboty budowlane na sieci wodociągowej, kanalizacji sanitarnej wykonywane w technologii wykopu otwartego:</t>
  </si>
  <si>
    <t>Sieć kanalizacji sanitarnej  z rur kam DN200 mm. metodą wykopu otwartego z pełną wymianą gruntu, grunty nawodnione</t>
  </si>
  <si>
    <t>Sieć kanalizacji sanitarnej  z rur kam DN200 mm. metodą wykopu otwartego z pełną wymianą gruntu, grunty suche</t>
  </si>
  <si>
    <t>Sieć kanalizacji sanitarnej  z rur kam DN200 mm. metodą wykopu otwartego na odkład, grunty nawodnione</t>
  </si>
  <si>
    <t>Sieć kanalizacji sanitarnej  z rur kam DN200 mm. metodą wykopu otwartego na odkład, grunty suche</t>
  </si>
  <si>
    <t>Sieć kanalizacji sanitarnej  z rur PVC DN200 mm. metodą wykopu otwartego z pełną wymianą gruntu, grunty nawodnione.</t>
  </si>
  <si>
    <t>Sieć kanalizacji sanitarnej  z rur PVC DN200 mm. metodą wykopu otwartego z pełną wymianą gruntu, grunty suche.</t>
  </si>
  <si>
    <t>Sieć kanalizacji sanitarnej  z rur PVC DN200 mm. metodą wykopu otwartego na odkład, grunty nawodnione</t>
  </si>
  <si>
    <t>Sieć kanalizacji sanitarnej  z rur PVC DN200 mm. metodą wykopu otwartego na odkład, grunty suche</t>
  </si>
  <si>
    <t>Sieć kanalizacji sanitarnej  z rur kam DN200 mm  metodą wykopu otwartego z pełną wymianą gruntu, grunty nawodnione</t>
  </si>
  <si>
    <t>Sieć kanalizacji sanitarnej  z rur kam DN200mm metodą wykopu otwartego z pełną wymianą gruntu, grunty suche</t>
  </si>
  <si>
    <t>Sieć kanalizacji sanitarnej  z rur kam DN200 mm metodą wykopu otwartego na odkład, grunty nawodnione</t>
  </si>
  <si>
    <t>Sieć kanalizacji sanitarnej  z rur kam DN200 mm metodą wykopu otwartego na odkład, grunty suche</t>
  </si>
  <si>
    <t>Sieć kanalizacji sanitarnej  z rur PVC DN200 mm  metodą wykopu otwartego z pełną wymianą gruntu, grunty nawodnione</t>
  </si>
  <si>
    <t>Sieć kanalizacji sanitarnej  z rurPVC DN200 mm metodą wykopu otwartego z pełną wymianą gruntu, grunty suche</t>
  </si>
  <si>
    <t>Sieć kanalizacji sanitarnej  z rur PVC DN200mm metodą wykopu otwartego na odkład, grunty nawodnione</t>
  </si>
  <si>
    <t>Sieć kanalizacji sanitarnej  z rur PVC DN200 mm metodą wykopu otwartego na odkład, grunty suche</t>
  </si>
  <si>
    <t>Sieć kanalizacji sanitarnej  z rur kam DN200 mm.  metodą wykopu otwartego z pełną wymianą gruntu, grunty nawodnione</t>
  </si>
  <si>
    <t>Sieć kanalizacji sanitarnej  z rur PVC DN200 mm.  metodą wykopu otwartego z pełną wymianą gruntu, grunty nawodnione</t>
  </si>
  <si>
    <t>Sieć kanalizacji sanitarnej  z rurPVC DN200 mm. metodą wykopu otwartego z pełną wymianą gruntu, grunty suche</t>
  </si>
  <si>
    <t xml:space="preserve">K.III.Kanały boczne kanalizacji sanitarnej </t>
  </si>
  <si>
    <t>Kanał boczny kanalizacji sanitarnej  z rur PVC DN160 mm.</t>
  </si>
  <si>
    <t>B.   Wykonanie odcinka kanału sanitarnego w gruncie kat. I-VI na średniej głębokości do dna kanału do 3,0 m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 wykonanie podsypki i obsypki piaskowej (warstwa 0,2 m) z zagęszczeniem, wymianę gruntu (jeżeli zajdzie potrzeba), montaż rur ochronnych, odwóz urobku, zasyp wykopu z zagęszczeniem, próby i badania, uporządkowanie terenu</t>
  </si>
  <si>
    <t>C.   Wykonanie odcinka kanału sanitarnego w gruncie kat. I-VI na średniej głębokości do dna kanału do 4,0 m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 wykonanie podsypki i obsypki piaskowej (warstwa 0,2 m) z zagęszczeniem, wymianę gruntu (jeżeli zajdzie potrzeba), montaż rur ochronnych, odwóz urobku, zasyp wykopu z zagęszczeniem, próby i badania, uporządkowanie terenu.</t>
  </si>
  <si>
    <t>RAZEM KT.I (poz. 1-9):</t>
  </si>
  <si>
    <t>Wykonanie odcinka kanału sanitarnego bocznego w gruncie kat. I-VI na średniej głębokości do dna kanału do 2,2 m. wraz z wykonaniem wszystkich niezbędnych prac z tym związanych, obejmujących: wszystkie roboty rozbiórkowe (wraz z odwozem i utylizacją), roboty ziemne, przebudowę sieci kolidujących (jeśli będzie wymagane), zabezpieczenie wykopów, odwodnienie (jeżeli zajdzie potrzeba), roboty montażowe,  wykonanie podsypki i obsypki piaskowej (warstwa 0,2 m.) z zagęszczeniem, wymianę gruntu (jeżeli zajdzie potrzeba), montaż rur ochronnych, odwóz urobku, zasyp wykopu z zagęszczeniem, próby i badania, uporządkowanie terenu</t>
  </si>
  <si>
    <t xml:space="preserve">Załącznik nr 7 do Formularza ofertowego - Formularz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</si>
</sst>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 CE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2" fillId="0" borderId="0" xfId="1"/>
    <xf numFmtId="4" fontId="2" fillId="0" borderId="0" xfId="1" applyNumberFormat="1"/>
    <xf numFmtId="164" fontId="2" fillId="0" borderId="0" xfId="1" applyNumberFormat="1"/>
    <xf numFmtId="0" fontId="2" fillId="0" borderId="0" xfId="1" applyAlignment="1">
      <alignment horizontal="center"/>
    </xf>
    <xf numFmtId="1" fontId="2" fillId="0" borderId="0" xfId="1" applyNumberFormat="1"/>
    <xf numFmtId="10" fontId="2" fillId="0" borderId="0" xfId="1" applyNumberFormat="1"/>
    <xf numFmtId="4" fontId="3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right" vertical="center"/>
    </xf>
    <xf numFmtId="165" fontId="2" fillId="0" borderId="0" xfId="1" applyNumberFormat="1"/>
    <xf numFmtId="0" fontId="2" fillId="0" borderId="1" xfId="1" applyBorder="1"/>
    <xf numFmtId="4" fontId="5" fillId="0" borderId="7" xfId="1" applyNumberFormat="1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right" vertical="center"/>
    </xf>
    <xf numFmtId="165" fontId="5" fillId="0" borderId="8" xfId="1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4" fontId="3" fillId="2" borderId="0" xfId="1" applyNumberFormat="1" applyFont="1" applyFill="1"/>
    <xf numFmtId="4" fontId="3" fillId="2" borderId="0" xfId="1" applyNumberFormat="1" applyFont="1" applyFill="1" applyAlignment="1">
      <alignment horizontal="right"/>
    </xf>
    <xf numFmtId="0" fontId="2" fillId="2" borderId="0" xfId="1" applyFill="1" applyAlignment="1">
      <alignment horizontal="center"/>
    </xf>
    <xf numFmtId="0" fontId="2" fillId="2" borderId="0" xfId="1" applyFill="1"/>
    <xf numFmtId="4" fontId="3" fillId="0" borderId="1" xfId="1" applyNumberFormat="1" applyFont="1" applyBorder="1"/>
    <xf numFmtId="4" fontId="3" fillId="0" borderId="3" xfId="1" applyNumberFormat="1" applyFont="1" applyBorder="1"/>
    <xf numFmtId="164" fontId="5" fillId="0" borderId="6" xfId="1" applyNumberFormat="1" applyFont="1" applyFill="1" applyBorder="1" applyAlignment="1">
      <alignment horizontal="right" vertical="center"/>
    </xf>
    <xf numFmtId="4" fontId="5" fillId="0" borderId="7" xfId="1" applyNumberFormat="1" applyFont="1" applyFill="1" applyBorder="1" applyAlignment="1">
      <alignment horizontal="right" vertical="center"/>
    </xf>
    <xf numFmtId="165" fontId="7" fillId="0" borderId="8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0" fontId="5" fillId="0" borderId="1" xfId="1" applyNumberFormat="1" applyFont="1" applyBorder="1" applyAlignment="1">
      <alignment horizontal="left" vertical="center" wrapText="1" indent="1"/>
    </xf>
    <xf numFmtId="4" fontId="4" fillId="0" borderId="1" xfId="1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7" xfId="1" applyNumberFormat="1" applyFont="1" applyBorder="1" applyAlignment="1">
      <alignment horizontal="left" vertical="center" wrapText="1" indent="1"/>
    </xf>
    <xf numFmtId="4" fontId="3" fillId="0" borderId="2" xfId="1" applyNumberFormat="1" applyFont="1" applyBorder="1"/>
    <xf numFmtId="4" fontId="4" fillId="0" borderId="2" xfId="1" applyNumberFormat="1" applyFont="1" applyBorder="1" applyAlignment="1">
      <alignment horizontal="righ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right" vertical="center"/>
    </xf>
    <xf numFmtId="1" fontId="4" fillId="0" borderId="2" xfId="1" applyNumberFormat="1" applyFont="1" applyBorder="1" applyAlignment="1">
      <alignment horizontal="right" vertical="center"/>
    </xf>
    <xf numFmtId="4" fontId="5" fillId="4" borderId="7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0" fontId="5" fillId="4" borderId="7" xfId="1" applyNumberFormat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/>
    </xf>
    <xf numFmtId="0" fontId="2" fillId="5" borderId="0" xfId="1" applyFill="1"/>
    <xf numFmtId="4" fontId="3" fillId="5" borderId="11" xfId="1" applyNumberFormat="1" applyFont="1" applyFill="1" applyBorder="1"/>
    <xf numFmtId="4" fontId="4" fillId="5" borderId="11" xfId="1" applyNumberFormat="1" applyFont="1" applyFill="1" applyBorder="1" applyAlignment="1">
      <alignment horizontal="right" vertical="center"/>
    </xf>
    <xf numFmtId="49" fontId="4" fillId="5" borderId="1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left" vertical="center" wrapText="1" indent="1"/>
    </xf>
    <xf numFmtId="0" fontId="5" fillId="0" borderId="10" xfId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 indent="1"/>
    </xf>
    <xf numFmtId="0" fontId="5" fillId="0" borderId="6" xfId="1" applyFont="1" applyFill="1" applyBorder="1" applyAlignment="1">
      <alignment vertical="center" wrapText="1"/>
    </xf>
    <xf numFmtId="4" fontId="12" fillId="2" borderId="1" xfId="1" applyNumberFormat="1" applyFont="1" applyFill="1" applyBorder="1"/>
    <xf numFmtId="1" fontId="2" fillId="2" borderId="0" xfId="1" applyNumberFormat="1" applyFill="1"/>
    <xf numFmtId="4" fontId="2" fillId="0" borderId="0" xfId="1" applyNumberFormat="1" applyAlignment="1">
      <alignment wrapText="1"/>
    </xf>
    <xf numFmtId="0" fontId="2" fillId="0" borderId="0" xfId="1" applyAlignment="1">
      <alignment wrapText="1"/>
    </xf>
    <xf numFmtId="164" fontId="2" fillId="0" borderId="0" xfId="1" applyNumberFormat="1" applyAlignment="1">
      <alignment wrapText="1"/>
    </xf>
    <xf numFmtId="4" fontId="2" fillId="0" borderId="0" xfId="1" applyNumberFormat="1" applyAlignment="1">
      <alignment horizontal="center" wrapText="1"/>
    </xf>
    <xf numFmtId="4" fontId="13" fillId="0" borderId="0" xfId="1" applyNumberFormat="1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9" fontId="2" fillId="0" borderId="0" xfId="1" applyNumberFormat="1"/>
    <xf numFmtId="4" fontId="1" fillId="0" borderId="0" xfId="1" applyNumberFormat="1" applyFont="1" applyBorder="1" applyAlignment="1">
      <alignment horizontal="right"/>
    </xf>
    <xf numFmtId="4" fontId="2" fillId="0" borderId="0" xfId="1" applyNumberFormat="1" applyBorder="1"/>
    <xf numFmtId="4" fontId="3" fillId="0" borderId="0" xfId="1" applyNumberFormat="1" applyFont="1" applyBorder="1" applyAlignment="1">
      <alignment horizontal="right"/>
    </xf>
    <xf numFmtId="4" fontId="3" fillId="0" borderId="0" xfId="1" applyNumberFormat="1" applyFont="1" applyBorder="1"/>
    <xf numFmtId="49" fontId="4" fillId="0" borderId="5" xfId="1" applyNumberFormat="1" applyFont="1" applyBorder="1" applyAlignment="1">
      <alignment horizontal="right" vertical="center"/>
    </xf>
    <xf numFmtId="49" fontId="4" fillId="0" borderId="4" xfId="1" applyNumberFormat="1" applyFont="1" applyBorder="1" applyAlignment="1">
      <alignment horizontal="right" vertical="center"/>
    </xf>
    <xf numFmtId="4" fontId="13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1" fillId="0" borderId="0" xfId="1" applyFont="1" applyAlignment="1">
      <alignment horizontal="left" wrapText="1"/>
    </xf>
    <xf numFmtId="0" fontId="6" fillId="0" borderId="11" xfId="1" applyFont="1" applyBorder="1" applyAlignment="1">
      <alignment horizontal="left"/>
    </xf>
    <xf numFmtId="0" fontId="4" fillId="3" borderId="5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49" fontId="4" fillId="4" borderId="5" xfId="1" applyNumberFormat="1" applyFont="1" applyFill="1" applyBorder="1" applyAlignment="1">
      <alignment horizontal="left" vertical="center"/>
    </xf>
    <xf numFmtId="49" fontId="4" fillId="4" borderId="4" xfId="1" applyNumberFormat="1" applyFont="1" applyFill="1" applyBorder="1" applyAlignment="1">
      <alignment horizontal="left" vertical="center"/>
    </xf>
    <xf numFmtId="49" fontId="4" fillId="4" borderId="6" xfId="1" applyNumberFormat="1" applyFont="1" applyFill="1" applyBorder="1" applyAlignment="1">
      <alignment horizontal="left" vertical="center"/>
    </xf>
    <xf numFmtId="49" fontId="4" fillId="0" borderId="5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right" vertical="center"/>
    </xf>
    <xf numFmtId="49" fontId="4" fillId="2" borderId="4" xfId="1" applyNumberFormat="1" applyFont="1" applyFill="1" applyBorder="1" applyAlignment="1">
      <alignment horizontal="right" vertical="center"/>
    </xf>
    <xf numFmtId="0" fontId="9" fillId="0" borderId="11" xfId="1" applyFont="1" applyBorder="1" applyAlignment="1">
      <alignment horizontal="left"/>
    </xf>
    <xf numFmtId="0" fontId="12" fillId="2" borderId="5" xfId="1" applyFont="1" applyFill="1" applyBorder="1" applyAlignment="1">
      <alignment horizontal="right"/>
    </xf>
    <xf numFmtId="0" fontId="12" fillId="2" borderId="4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 wrapText="1"/>
    </xf>
    <xf numFmtId="0" fontId="15" fillId="3" borderId="4" xfId="1" applyFont="1" applyFill="1" applyBorder="1" applyAlignment="1">
      <alignment vertical="center" wrapText="1"/>
    </xf>
    <xf numFmtId="0" fontId="15" fillId="3" borderId="6" xfId="1" applyFont="1" applyFill="1" applyBorder="1" applyAlignment="1">
      <alignment vertical="center" wrapText="1"/>
    </xf>
    <xf numFmtId="0" fontId="2" fillId="0" borderId="1" xfId="1" applyBorder="1" applyAlignment="1">
      <alignment horizontal="center" vertical="center"/>
    </xf>
    <xf numFmtId="1" fontId="11" fillId="0" borderId="0" xfId="1" applyNumberFormat="1" applyFont="1" applyAlignment="1">
      <alignment horizontal="left" vertical="top" wrapText="1"/>
    </xf>
    <xf numFmtId="1" fontId="12" fillId="2" borderId="5" xfId="1" applyNumberFormat="1" applyFont="1" applyFill="1" applyBorder="1" applyAlignment="1">
      <alignment horizontal="left" wrapText="1"/>
    </xf>
    <xf numFmtId="1" fontId="12" fillId="2" borderId="4" xfId="1" applyNumberFormat="1" applyFont="1" applyFill="1" applyBorder="1" applyAlignment="1">
      <alignment horizontal="left" wrapText="1"/>
    </xf>
    <xf numFmtId="1" fontId="12" fillId="2" borderId="6" xfId="1" applyNumberFormat="1" applyFont="1" applyFill="1" applyBorder="1" applyAlignment="1">
      <alignment horizontal="left" wrapText="1"/>
    </xf>
    <xf numFmtId="4" fontId="3" fillId="0" borderId="0" xfId="1" applyNumberFormat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45"/>
  <sheetViews>
    <sheetView view="pageBreakPreview" topLeftCell="A133" zoomScaleNormal="100" zoomScaleSheetLayoutView="100" workbookViewId="0">
      <selection activeCell="D148" sqref="D148"/>
    </sheetView>
  </sheetViews>
  <sheetFormatPr defaultColWidth="8.85546875" defaultRowHeight="15" x14ac:dyDescent="0.25"/>
  <cols>
    <col min="1" max="1" width="0.42578125" style="1" customWidth="1"/>
    <col min="2" max="2" width="3.28515625" style="5" customWidth="1"/>
    <col min="3" max="3" width="11.5703125" style="1" customWidth="1"/>
    <col min="4" max="4" width="54.28515625" style="1" customWidth="1"/>
    <col min="5" max="5" width="3" style="1" bestFit="1" customWidth="1"/>
    <col min="6" max="6" width="3.85546875" style="73" customWidth="1"/>
    <col min="7" max="7" width="10" style="2" customWidth="1"/>
    <col min="8" max="8" width="10.5703125" style="2" customWidth="1"/>
    <col min="9" max="9" width="9.140625" style="1" customWidth="1"/>
    <col min="10" max="11" width="8.85546875" style="1" customWidth="1"/>
    <col min="12" max="16384" width="8.85546875" style="1"/>
  </cols>
  <sheetData>
    <row r="1" spans="1:9" ht="26.25" customHeight="1" x14ac:dyDescent="0.25">
      <c r="E1" s="81" t="s">
        <v>177</v>
      </c>
      <c r="F1" s="81"/>
      <c r="G1" s="81"/>
      <c r="H1" s="81"/>
      <c r="I1" s="68"/>
    </row>
    <row r="2" spans="1:9" ht="18.75" x14ac:dyDescent="0.3">
      <c r="A2" s="82" t="s">
        <v>178</v>
      </c>
      <c r="B2" s="83"/>
      <c r="C2" s="83"/>
      <c r="D2" s="83"/>
      <c r="E2" s="83"/>
      <c r="F2" s="83"/>
      <c r="G2" s="83"/>
      <c r="H2" s="83"/>
    </row>
    <row r="3" spans="1:9" ht="34.9" customHeight="1" x14ac:dyDescent="0.3">
      <c r="A3" s="72"/>
      <c r="B3" s="84" t="s">
        <v>179</v>
      </c>
      <c r="C3" s="84"/>
      <c r="D3" s="84"/>
      <c r="E3" s="84"/>
      <c r="F3" s="84"/>
      <c r="G3" s="84"/>
      <c r="H3" s="84"/>
    </row>
    <row r="4" spans="1:9" ht="12" customHeight="1" x14ac:dyDescent="0.25">
      <c r="B4" s="85" t="s">
        <v>157</v>
      </c>
      <c r="C4" s="85"/>
      <c r="D4" s="85"/>
      <c r="E4" s="85"/>
      <c r="F4" s="85"/>
      <c r="G4" s="85"/>
      <c r="H4" s="85"/>
    </row>
    <row r="5" spans="1:9" ht="69.75" customHeight="1" x14ac:dyDescent="0.25">
      <c r="B5" s="86" t="s">
        <v>156</v>
      </c>
      <c r="C5" s="87"/>
      <c r="D5" s="87"/>
      <c r="E5" s="87"/>
      <c r="F5" s="87"/>
      <c r="G5" s="87"/>
      <c r="H5" s="88"/>
    </row>
    <row r="6" spans="1:9" ht="22.5" customHeight="1" x14ac:dyDescent="0.25">
      <c r="B6" s="17" t="s">
        <v>92</v>
      </c>
      <c r="C6" s="24" t="s">
        <v>34</v>
      </c>
      <c r="D6" s="23" t="s">
        <v>155</v>
      </c>
      <c r="E6" s="18" t="s">
        <v>32</v>
      </c>
      <c r="F6" s="13" t="s">
        <v>154</v>
      </c>
      <c r="G6" s="22" t="s">
        <v>153</v>
      </c>
      <c r="H6" s="11" t="s">
        <v>29</v>
      </c>
    </row>
    <row r="7" spans="1:9" ht="23.25" customHeight="1" x14ac:dyDescent="0.25">
      <c r="B7" s="17" t="s">
        <v>28</v>
      </c>
      <c r="C7" s="39" t="s">
        <v>152</v>
      </c>
      <c r="D7" s="38" t="s">
        <v>151</v>
      </c>
      <c r="E7" s="18" t="s">
        <v>42</v>
      </c>
      <c r="F7" s="13">
        <v>1</v>
      </c>
      <c r="G7" s="12"/>
      <c r="H7" s="32"/>
    </row>
    <row r="8" spans="1:9" ht="24.75" customHeight="1" x14ac:dyDescent="0.25">
      <c r="B8" s="17">
        <f t="shared" ref="B8:B24" si="0">B7+1</f>
        <v>2</v>
      </c>
      <c r="C8" s="39" t="s">
        <v>43</v>
      </c>
      <c r="D8" s="38" t="s">
        <v>150</v>
      </c>
      <c r="E8" s="18" t="s">
        <v>42</v>
      </c>
      <c r="F8" s="13">
        <v>1</v>
      </c>
      <c r="G8" s="12"/>
      <c r="H8" s="32"/>
    </row>
    <row r="9" spans="1:9" ht="20.25" customHeight="1" x14ac:dyDescent="0.25">
      <c r="B9" s="17">
        <f t="shared" si="0"/>
        <v>3</v>
      </c>
      <c r="C9" s="39" t="s">
        <v>43</v>
      </c>
      <c r="D9" s="38" t="s">
        <v>149</v>
      </c>
      <c r="E9" s="18" t="s">
        <v>42</v>
      </c>
      <c r="F9" s="13">
        <v>1</v>
      </c>
      <c r="G9" s="12"/>
      <c r="H9" s="32"/>
    </row>
    <row r="10" spans="1:9" ht="21" customHeight="1" x14ac:dyDescent="0.25">
      <c r="B10" s="17">
        <f t="shared" si="0"/>
        <v>4</v>
      </c>
      <c r="C10" s="39" t="s">
        <v>43</v>
      </c>
      <c r="D10" s="38" t="s">
        <v>148</v>
      </c>
      <c r="E10" s="18" t="s">
        <v>42</v>
      </c>
      <c r="F10" s="13">
        <v>1</v>
      </c>
      <c r="G10" s="12"/>
      <c r="H10" s="32"/>
    </row>
    <row r="11" spans="1:9" ht="21.75" customHeight="1" x14ac:dyDescent="0.25">
      <c r="B11" s="17">
        <f t="shared" si="0"/>
        <v>5</v>
      </c>
      <c r="C11" s="39" t="s">
        <v>43</v>
      </c>
      <c r="D11" s="38" t="s">
        <v>147</v>
      </c>
      <c r="E11" s="18" t="s">
        <v>42</v>
      </c>
      <c r="F11" s="13">
        <v>1</v>
      </c>
      <c r="G11" s="12"/>
      <c r="H11" s="32"/>
    </row>
    <row r="12" spans="1:9" ht="22.5" customHeight="1" x14ac:dyDescent="0.25">
      <c r="B12" s="17">
        <f t="shared" si="0"/>
        <v>6</v>
      </c>
      <c r="C12" s="39" t="s">
        <v>43</v>
      </c>
      <c r="D12" s="38" t="s">
        <v>146</v>
      </c>
      <c r="E12" s="18" t="s">
        <v>42</v>
      </c>
      <c r="F12" s="13">
        <v>1</v>
      </c>
      <c r="G12" s="12"/>
      <c r="H12" s="32"/>
    </row>
    <row r="13" spans="1:9" ht="18.75" customHeight="1" x14ac:dyDescent="0.25">
      <c r="B13" s="17">
        <f t="shared" si="0"/>
        <v>7</v>
      </c>
      <c r="C13" s="39" t="s">
        <v>43</v>
      </c>
      <c r="D13" s="38" t="s">
        <v>145</v>
      </c>
      <c r="E13" s="18" t="s">
        <v>42</v>
      </c>
      <c r="F13" s="13">
        <v>1</v>
      </c>
      <c r="G13" s="12"/>
      <c r="H13" s="32"/>
    </row>
    <row r="14" spans="1:9" ht="19.5" customHeight="1" x14ac:dyDescent="0.25">
      <c r="B14" s="17">
        <f t="shared" si="0"/>
        <v>8</v>
      </c>
      <c r="C14" s="39" t="s">
        <v>43</v>
      </c>
      <c r="D14" s="38" t="s">
        <v>144</v>
      </c>
      <c r="E14" s="18" t="s">
        <v>42</v>
      </c>
      <c r="F14" s="13">
        <v>1</v>
      </c>
      <c r="G14" s="12"/>
      <c r="H14" s="32"/>
    </row>
    <row r="15" spans="1:9" ht="24" customHeight="1" x14ac:dyDescent="0.25">
      <c r="B15" s="17">
        <f t="shared" si="0"/>
        <v>9</v>
      </c>
      <c r="C15" s="39" t="s">
        <v>43</v>
      </c>
      <c r="D15" s="38" t="s">
        <v>143</v>
      </c>
      <c r="E15" s="18" t="s">
        <v>42</v>
      </c>
      <c r="F15" s="13">
        <v>1</v>
      </c>
      <c r="G15" s="12"/>
      <c r="H15" s="32"/>
    </row>
    <row r="16" spans="1:9" ht="21.75" customHeight="1" x14ac:dyDescent="0.25">
      <c r="B16" s="17">
        <f t="shared" si="0"/>
        <v>10</v>
      </c>
      <c r="C16" s="39" t="s">
        <v>43</v>
      </c>
      <c r="D16" s="38" t="s">
        <v>142</v>
      </c>
      <c r="E16" s="18" t="s">
        <v>42</v>
      </c>
      <c r="F16" s="13">
        <v>1</v>
      </c>
      <c r="G16" s="12"/>
      <c r="H16" s="32"/>
    </row>
    <row r="17" spans="2:8" ht="23.25" customHeight="1" x14ac:dyDescent="0.25">
      <c r="B17" s="17">
        <f t="shared" si="0"/>
        <v>11</v>
      </c>
      <c r="C17" s="39" t="s">
        <v>43</v>
      </c>
      <c r="D17" s="38" t="s">
        <v>141</v>
      </c>
      <c r="E17" s="18" t="s">
        <v>42</v>
      </c>
      <c r="F17" s="13">
        <v>1</v>
      </c>
      <c r="G17" s="12"/>
      <c r="H17" s="32"/>
    </row>
    <row r="18" spans="2:8" ht="23.25" customHeight="1" x14ac:dyDescent="0.25">
      <c r="B18" s="17">
        <f t="shared" si="0"/>
        <v>12</v>
      </c>
      <c r="C18" s="39" t="s">
        <v>43</v>
      </c>
      <c r="D18" s="38" t="s">
        <v>140</v>
      </c>
      <c r="E18" s="18" t="s">
        <v>42</v>
      </c>
      <c r="F18" s="13">
        <v>1</v>
      </c>
      <c r="G18" s="12"/>
      <c r="H18" s="32"/>
    </row>
    <row r="19" spans="2:8" ht="21" customHeight="1" x14ac:dyDescent="0.25">
      <c r="B19" s="17">
        <f>B18+1</f>
        <v>13</v>
      </c>
      <c r="C19" s="39" t="s">
        <v>54</v>
      </c>
      <c r="D19" s="38" t="s">
        <v>131</v>
      </c>
      <c r="E19" s="18" t="s">
        <v>78</v>
      </c>
      <c r="F19" s="13">
        <v>1</v>
      </c>
      <c r="G19" s="12"/>
      <c r="H19" s="32"/>
    </row>
    <row r="20" spans="2:8" ht="19.5" customHeight="1" x14ac:dyDescent="0.25">
      <c r="B20" s="17">
        <f t="shared" si="0"/>
        <v>14</v>
      </c>
      <c r="C20" s="35" t="s">
        <v>43</v>
      </c>
      <c r="D20" s="34" t="s">
        <v>130</v>
      </c>
      <c r="E20" s="18" t="s">
        <v>78</v>
      </c>
      <c r="F20" s="13">
        <v>1</v>
      </c>
      <c r="G20" s="12"/>
      <c r="H20" s="32"/>
    </row>
    <row r="21" spans="2:8" ht="25.5" customHeight="1" x14ac:dyDescent="0.25">
      <c r="B21" s="17">
        <f t="shared" si="0"/>
        <v>15</v>
      </c>
      <c r="C21" s="35" t="s">
        <v>43</v>
      </c>
      <c r="D21" s="34" t="s">
        <v>129</v>
      </c>
      <c r="E21" s="18" t="s">
        <v>42</v>
      </c>
      <c r="F21" s="13">
        <v>1</v>
      </c>
      <c r="G21" s="12"/>
      <c r="H21" s="32"/>
    </row>
    <row r="22" spans="2:8" ht="21" customHeight="1" x14ac:dyDescent="0.25">
      <c r="B22" s="17">
        <f t="shared" si="0"/>
        <v>16</v>
      </c>
      <c r="C22" s="35" t="s">
        <v>43</v>
      </c>
      <c r="D22" s="34" t="s">
        <v>128</v>
      </c>
      <c r="E22" s="18" t="s">
        <v>42</v>
      </c>
      <c r="F22" s="13">
        <v>1</v>
      </c>
      <c r="G22" s="12"/>
      <c r="H22" s="32"/>
    </row>
    <row r="23" spans="2:8" ht="21" customHeight="1" x14ac:dyDescent="0.25">
      <c r="B23" s="17">
        <f t="shared" si="0"/>
        <v>17</v>
      </c>
      <c r="C23" s="35" t="s">
        <v>43</v>
      </c>
      <c r="D23" s="34" t="s">
        <v>127</v>
      </c>
      <c r="E23" s="18" t="s">
        <v>42</v>
      </c>
      <c r="F23" s="13">
        <v>1</v>
      </c>
      <c r="G23" s="12"/>
      <c r="H23" s="32"/>
    </row>
    <row r="24" spans="2:8" ht="22.5" customHeight="1" x14ac:dyDescent="0.25">
      <c r="B24" s="17">
        <f t="shared" si="0"/>
        <v>18</v>
      </c>
      <c r="C24" s="35" t="s">
        <v>43</v>
      </c>
      <c r="D24" s="34" t="s">
        <v>126</v>
      </c>
      <c r="E24" s="18" t="s">
        <v>42</v>
      </c>
      <c r="F24" s="13">
        <v>1</v>
      </c>
      <c r="G24" s="12"/>
      <c r="H24" s="32"/>
    </row>
    <row r="25" spans="2:8" ht="12.75" customHeight="1" x14ac:dyDescent="0.25">
      <c r="B25" s="79" t="s">
        <v>125</v>
      </c>
      <c r="C25" s="80"/>
      <c r="D25" s="80"/>
      <c r="E25" s="80"/>
      <c r="F25" s="80"/>
      <c r="G25" s="80"/>
      <c r="H25" s="36"/>
    </row>
    <row r="26" spans="2:8" ht="13.5" customHeight="1" x14ac:dyDescent="0.25">
      <c r="B26" s="92" t="s">
        <v>124</v>
      </c>
      <c r="C26" s="93"/>
      <c r="D26" s="93"/>
      <c r="E26" s="93"/>
      <c r="F26" s="93"/>
      <c r="G26" s="93"/>
      <c r="H26" s="94"/>
    </row>
    <row r="27" spans="2:8" ht="67.5" customHeight="1" x14ac:dyDescent="0.25">
      <c r="B27" s="86" t="s">
        <v>123</v>
      </c>
      <c r="C27" s="87"/>
      <c r="D27" s="87"/>
      <c r="E27" s="87"/>
      <c r="F27" s="87"/>
      <c r="G27" s="87"/>
      <c r="H27" s="88"/>
    </row>
    <row r="28" spans="2:8" ht="23.25" customHeight="1" x14ac:dyDescent="0.25">
      <c r="B28" s="17" t="s">
        <v>92</v>
      </c>
      <c r="C28" s="24" t="s">
        <v>34</v>
      </c>
      <c r="D28" s="23" t="s">
        <v>33</v>
      </c>
      <c r="E28" s="18" t="s">
        <v>32</v>
      </c>
      <c r="F28" s="13" t="s">
        <v>31</v>
      </c>
      <c r="G28" s="22" t="s">
        <v>30</v>
      </c>
      <c r="H28" s="11" t="s">
        <v>29</v>
      </c>
    </row>
    <row r="29" spans="2:8" ht="23.25" customHeight="1" x14ac:dyDescent="0.25">
      <c r="B29" s="17" t="s">
        <v>28</v>
      </c>
      <c r="C29" s="35" t="s">
        <v>43</v>
      </c>
      <c r="D29" s="34" t="s">
        <v>122</v>
      </c>
      <c r="E29" s="18" t="s">
        <v>42</v>
      </c>
      <c r="F29" s="33">
        <v>1</v>
      </c>
      <c r="G29" s="12"/>
      <c r="H29" s="56"/>
    </row>
    <row r="30" spans="2:8" ht="23.25" customHeight="1" x14ac:dyDescent="0.25">
      <c r="B30" s="17" t="e">
        <f>#REF!+1</f>
        <v>#REF!</v>
      </c>
      <c r="C30" s="35" t="s">
        <v>43</v>
      </c>
      <c r="D30" s="34" t="s">
        <v>121</v>
      </c>
      <c r="E30" s="18" t="s">
        <v>78</v>
      </c>
      <c r="F30" s="33">
        <v>1</v>
      </c>
      <c r="G30" s="12"/>
      <c r="H30" s="56"/>
    </row>
    <row r="31" spans="2:8" x14ac:dyDescent="0.25">
      <c r="B31" s="79" t="s">
        <v>120</v>
      </c>
      <c r="C31" s="80"/>
      <c r="D31" s="80"/>
      <c r="E31" s="80"/>
      <c r="F31" s="80"/>
      <c r="G31" s="80"/>
      <c r="H31" s="29"/>
    </row>
    <row r="32" spans="2:8" ht="12.75" customHeight="1" x14ac:dyDescent="0.25">
      <c r="B32" s="95" t="s">
        <v>119</v>
      </c>
      <c r="C32" s="96"/>
      <c r="D32" s="96"/>
      <c r="E32" s="96"/>
      <c r="F32" s="96"/>
      <c r="G32" s="96"/>
      <c r="H32" s="7"/>
    </row>
    <row r="33" spans="2:8" ht="3.75" customHeight="1" x14ac:dyDescent="0.25"/>
    <row r="34" spans="2:8" x14ac:dyDescent="0.25">
      <c r="B34" s="97" t="s">
        <v>118</v>
      </c>
      <c r="C34" s="97"/>
      <c r="D34" s="97"/>
      <c r="E34" s="97"/>
      <c r="F34" s="97"/>
      <c r="G34" s="97"/>
      <c r="H34" s="97"/>
    </row>
    <row r="35" spans="2:8" ht="61.5" customHeight="1" x14ac:dyDescent="0.25">
      <c r="B35" s="86" t="s">
        <v>117</v>
      </c>
      <c r="C35" s="87"/>
      <c r="D35" s="87"/>
      <c r="E35" s="87"/>
      <c r="F35" s="87"/>
      <c r="G35" s="87"/>
      <c r="H35" s="88"/>
    </row>
    <row r="36" spans="2:8" ht="25.5" customHeight="1" x14ac:dyDescent="0.25">
      <c r="B36" s="51" t="s">
        <v>35</v>
      </c>
      <c r="C36" s="50" t="s">
        <v>34</v>
      </c>
      <c r="D36" s="49" t="s">
        <v>33</v>
      </c>
      <c r="E36" s="48" t="s">
        <v>32</v>
      </c>
      <c r="F36" s="47" t="s">
        <v>31</v>
      </c>
      <c r="G36" s="46" t="s">
        <v>30</v>
      </c>
      <c r="H36" s="45" t="s">
        <v>29</v>
      </c>
    </row>
    <row r="37" spans="2:8" ht="23.25" customHeight="1" x14ac:dyDescent="0.25">
      <c r="B37" s="17" t="s">
        <v>28</v>
      </c>
      <c r="C37" s="39" t="s">
        <v>46</v>
      </c>
      <c r="D37" s="38" t="s">
        <v>180</v>
      </c>
      <c r="E37" s="18" t="s">
        <v>42</v>
      </c>
      <c r="F37" s="33">
        <v>1</v>
      </c>
      <c r="G37" s="12"/>
      <c r="H37" s="32"/>
    </row>
    <row r="38" spans="2:8" ht="23.25" customHeight="1" x14ac:dyDescent="0.25">
      <c r="B38" s="17">
        <f t="shared" ref="B38:B50" si="1">B37+1</f>
        <v>2</v>
      </c>
      <c r="C38" s="39" t="s">
        <v>46</v>
      </c>
      <c r="D38" s="38" t="s">
        <v>181</v>
      </c>
      <c r="E38" s="18" t="s">
        <v>42</v>
      </c>
      <c r="F38" s="33">
        <v>1</v>
      </c>
      <c r="G38" s="12"/>
      <c r="H38" s="32"/>
    </row>
    <row r="39" spans="2:8" ht="23.25" customHeight="1" x14ac:dyDescent="0.25">
      <c r="B39" s="17">
        <f t="shared" si="1"/>
        <v>3</v>
      </c>
      <c r="C39" s="39" t="s">
        <v>46</v>
      </c>
      <c r="D39" s="38" t="s">
        <v>182</v>
      </c>
      <c r="E39" s="18" t="s">
        <v>42</v>
      </c>
      <c r="F39" s="33">
        <v>1</v>
      </c>
      <c r="G39" s="12"/>
      <c r="H39" s="32"/>
    </row>
    <row r="40" spans="2:8" ht="23.25" customHeight="1" x14ac:dyDescent="0.25">
      <c r="B40" s="17">
        <f t="shared" si="1"/>
        <v>4</v>
      </c>
      <c r="C40" s="39" t="s">
        <v>46</v>
      </c>
      <c r="D40" s="38" t="s">
        <v>183</v>
      </c>
      <c r="E40" s="18" t="s">
        <v>42</v>
      </c>
      <c r="F40" s="33">
        <v>1</v>
      </c>
      <c r="G40" s="12"/>
      <c r="H40" s="32"/>
    </row>
    <row r="41" spans="2:8" ht="23.25" customHeight="1" x14ac:dyDescent="0.25">
      <c r="B41" s="17">
        <f t="shared" si="1"/>
        <v>5</v>
      </c>
      <c r="C41" s="39" t="s">
        <v>46</v>
      </c>
      <c r="D41" s="38" t="s">
        <v>184</v>
      </c>
      <c r="E41" s="18" t="s">
        <v>42</v>
      </c>
      <c r="F41" s="33">
        <v>1</v>
      </c>
      <c r="G41" s="12"/>
      <c r="H41" s="32"/>
    </row>
    <row r="42" spans="2:8" ht="23.25" customHeight="1" x14ac:dyDescent="0.25">
      <c r="B42" s="17">
        <f t="shared" si="1"/>
        <v>6</v>
      </c>
      <c r="C42" s="39" t="s">
        <v>46</v>
      </c>
      <c r="D42" s="38" t="s">
        <v>185</v>
      </c>
      <c r="E42" s="18" t="s">
        <v>42</v>
      </c>
      <c r="F42" s="33">
        <v>1</v>
      </c>
      <c r="G42" s="12"/>
      <c r="H42" s="32"/>
    </row>
    <row r="43" spans="2:8" ht="23.25" customHeight="1" x14ac:dyDescent="0.25">
      <c r="B43" s="17">
        <f t="shared" si="1"/>
        <v>7</v>
      </c>
      <c r="C43" s="39" t="s">
        <v>46</v>
      </c>
      <c r="D43" s="38" t="s">
        <v>186</v>
      </c>
      <c r="E43" s="18" t="s">
        <v>42</v>
      </c>
      <c r="F43" s="33">
        <v>1</v>
      </c>
      <c r="G43" s="12"/>
      <c r="H43" s="32"/>
    </row>
    <row r="44" spans="2:8" ht="23.25" customHeight="1" x14ac:dyDescent="0.25">
      <c r="B44" s="17">
        <f t="shared" si="1"/>
        <v>8</v>
      </c>
      <c r="C44" s="35" t="s">
        <v>46</v>
      </c>
      <c r="D44" s="38" t="s">
        <v>187</v>
      </c>
      <c r="E44" s="18" t="s">
        <v>42</v>
      </c>
      <c r="F44" s="33">
        <v>1</v>
      </c>
      <c r="G44" s="12"/>
      <c r="H44" s="32"/>
    </row>
    <row r="45" spans="2:8" ht="23.25" customHeight="1" x14ac:dyDescent="0.25">
      <c r="B45" s="17">
        <f t="shared" si="1"/>
        <v>9</v>
      </c>
      <c r="C45" s="35" t="s">
        <v>46</v>
      </c>
      <c r="D45" s="37" t="s">
        <v>116</v>
      </c>
      <c r="E45" s="18" t="s">
        <v>78</v>
      </c>
      <c r="F45" s="33">
        <v>1</v>
      </c>
      <c r="G45" s="12"/>
      <c r="H45" s="32"/>
    </row>
    <row r="46" spans="2:8" ht="22.5" customHeight="1" x14ac:dyDescent="0.25">
      <c r="B46" s="17">
        <f t="shared" si="1"/>
        <v>10</v>
      </c>
      <c r="C46" s="35" t="s">
        <v>46</v>
      </c>
      <c r="D46" s="37" t="s">
        <v>94</v>
      </c>
      <c r="E46" s="18" t="s">
        <v>78</v>
      </c>
      <c r="F46" s="33">
        <v>1</v>
      </c>
      <c r="G46" s="12"/>
      <c r="H46" s="32"/>
    </row>
    <row r="47" spans="2:8" ht="23.25" customHeight="1" x14ac:dyDescent="0.25">
      <c r="B47" s="17">
        <f t="shared" si="1"/>
        <v>11</v>
      </c>
      <c r="C47" s="35" t="s">
        <v>46</v>
      </c>
      <c r="D47" s="37" t="s">
        <v>93</v>
      </c>
      <c r="E47" s="18" t="s">
        <v>78</v>
      </c>
      <c r="F47" s="33">
        <v>1</v>
      </c>
      <c r="G47" s="12"/>
      <c r="H47" s="32"/>
    </row>
    <row r="48" spans="2:8" ht="25.5" customHeight="1" x14ac:dyDescent="0.25">
      <c r="B48" s="17">
        <f t="shared" si="1"/>
        <v>12</v>
      </c>
      <c r="C48" s="35" t="s">
        <v>46</v>
      </c>
      <c r="D48" s="37" t="s">
        <v>115</v>
      </c>
      <c r="E48" s="18" t="s">
        <v>78</v>
      </c>
      <c r="F48" s="33">
        <v>1</v>
      </c>
      <c r="G48" s="12"/>
      <c r="H48" s="32"/>
    </row>
    <row r="49" spans="2:8" ht="26.25" customHeight="1" x14ac:dyDescent="0.25">
      <c r="B49" s="17">
        <f t="shared" si="1"/>
        <v>13</v>
      </c>
      <c r="C49" s="35" t="s">
        <v>46</v>
      </c>
      <c r="D49" s="37" t="s">
        <v>114</v>
      </c>
      <c r="E49" s="18" t="s">
        <v>78</v>
      </c>
      <c r="F49" s="33">
        <v>1</v>
      </c>
      <c r="G49" s="12"/>
      <c r="H49" s="32"/>
    </row>
    <row r="50" spans="2:8" ht="22.5" customHeight="1" x14ac:dyDescent="0.25">
      <c r="B50" s="17">
        <f t="shared" si="1"/>
        <v>14</v>
      </c>
      <c r="C50" s="35" t="s">
        <v>46</v>
      </c>
      <c r="D50" s="37" t="s">
        <v>113</v>
      </c>
      <c r="E50" s="18" t="s">
        <v>78</v>
      </c>
      <c r="F50" s="33">
        <v>1</v>
      </c>
      <c r="G50" s="12"/>
      <c r="H50" s="32"/>
    </row>
    <row r="51" spans="2:8" x14ac:dyDescent="0.25">
      <c r="B51" s="79" t="s">
        <v>112</v>
      </c>
      <c r="C51" s="80"/>
      <c r="D51" s="80"/>
      <c r="E51" s="80"/>
      <c r="F51" s="80"/>
      <c r="G51" s="80"/>
      <c r="H51" s="36"/>
    </row>
    <row r="52" spans="2:8" ht="69.75" customHeight="1" x14ac:dyDescent="0.25">
      <c r="B52" s="86" t="s">
        <v>201</v>
      </c>
      <c r="C52" s="87"/>
      <c r="D52" s="87"/>
      <c r="E52" s="87"/>
      <c r="F52" s="87"/>
      <c r="G52" s="87"/>
      <c r="H52" s="88"/>
    </row>
    <row r="53" spans="2:8" ht="27" customHeight="1" x14ac:dyDescent="0.25">
      <c r="B53" s="17" t="s">
        <v>35</v>
      </c>
      <c r="C53" s="24" t="s">
        <v>34</v>
      </c>
      <c r="D53" s="23" t="s">
        <v>33</v>
      </c>
      <c r="E53" s="18" t="s">
        <v>32</v>
      </c>
      <c r="F53" s="13" t="s">
        <v>31</v>
      </c>
      <c r="G53" s="22" t="s">
        <v>30</v>
      </c>
      <c r="H53" s="11" t="s">
        <v>29</v>
      </c>
    </row>
    <row r="54" spans="2:8" ht="23.25" customHeight="1" x14ac:dyDescent="0.25">
      <c r="B54" s="17">
        <f>B50+1</f>
        <v>15</v>
      </c>
      <c r="C54" s="39" t="s">
        <v>46</v>
      </c>
      <c r="D54" s="38" t="s">
        <v>188</v>
      </c>
      <c r="E54" s="18" t="s">
        <v>42</v>
      </c>
      <c r="F54" s="13">
        <v>1</v>
      </c>
      <c r="G54" s="12"/>
      <c r="H54" s="32"/>
    </row>
    <row r="55" spans="2:8" ht="23.25" customHeight="1" x14ac:dyDescent="0.25">
      <c r="B55" s="17">
        <f t="shared" ref="B55:B67" si="2">B54+1</f>
        <v>16</v>
      </c>
      <c r="C55" s="39" t="s">
        <v>46</v>
      </c>
      <c r="D55" s="38" t="s">
        <v>189</v>
      </c>
      <c r="E55" s="18" t="s">
        <v>42</v>
      </c>
      <c r="F55" s="13">
        <v>1</v>
      </c>
      <c r="G55" s="12"/>
      <c r="H55" s="32"/>
    </row>
    <row r="56" spans="2:8" ht="23.25" customHeight="1" x14ac:dyDescent="0.25">
      <c r="B56" s="17">
        <f t="shared" si="2"/>
        <v>17</v>
      </c>
      <c r="C56" s="39" t="s">
        <v>46</v>
      </c>
      <c r="D56" s="38" t="s">
        <v>190</v>
      </c>
      <c r="E56" s="18" t="s">
        <v>42</v>
      </c>
      <c r="F56" s="13">
        <v>1</v>
      </c>
      <c r="G56" s="12"/>
      <c r="H56" s="32"/>
    </row>
    <row r="57" spans="2:8" ht="23.25" customHeight="1" x14ac:dyDescent="0.25">
      <c r="B57" s="17">
        <f t="shared" si="2"/>
        <v>18</v>
      </c>
      <c r="C57" s="39" t="s">
        <v>46</v>
      </c>
      <c r="D57" s="38" t="s">
        <v>191</v>
      </c>
      <c r="E57" s="18" t="s">
        <v>42</v>
      </c>
      <c r="F57" s="13">
        <v>1</v>
      </c>
      <c r="G57" s="12"/>
      <c r="H57" s="32"/>
    </row>
    <row r="58" spans="2:8" ht="23.25" customHeight="1" x14ac:dyDescent="0.25">
      <c r="B58" s="17">
        <f t="shared" si="2"/>
        <v>19</v>
      </c>
      <c r="C58" s="39" t="s">
        <v>46</v>
      </c>
      <c r="D58" s="38" t="s">
        <v>192</v>
      </c>
      <c r="E58" s="18" t="s">
        <v>42</v>
      </c>
      <c r="F58" s="13">
        <v>1</v>
      </c>
      <c r="G58" s="12"/>
      <c r="H58" s="32"/>
    </row>
    <row r="59" spans="2:8" ht="23.25" customHeight="1" x14ac:dyDescent="0.25">
      <c r="B59" s="17">
        <f t="shared" si="2"/>
        <v>20</v>
      </c>
      <c r="C59" s="39" t="s">
        <v>46</v>
      </c>
      <c r="D59" s="38" t="s">
        <v>193</v>
      </c>
      <c r="E59" s="18" t="s">
        <v>42</v>
      </c>
      <c r="F59" s="13">
        <v>1</v>
      </c>
      <c r="G59" s="12"/>
      <c r="H59" s="32"/>
    </row>
    <row r="60" spans="2:8" ht="23.25" customHeight="1" x14ac:dyDescent="0.25">
      <c r="B60" s="17">
        <f t="shared" si="2"/>
        <v>21</v>
      </c>
      <c r="C60" s="39" t="s">
        <v>46</v>
      </c>
      <c r="D60" s="38" t="s">
        <v>194</v>
      </c>
      <c r="E60" s="18" t="s">
        <v>42</v>
      </c>
      <c r="F60" s="13">
        <v>1</v>
      </c>
      <c r="G60" s="12"/>
      <c r="H60" s="32"/>
    </row>
    <row r="61" spans="2:8" ht="23.25" customHeight="1" x14ac:dyDescent="0.25">
      <c r="B61" s="17">
        <f t="shared" si="2"/>
        <v>22</v>
      </c>
      <c r="C61" s="35" t="s">
        <v>46</v>
      </c>
      <c r="D61" s="38" t="s">
        <v>195</v>
      </c>
      <c r="E61" s="18" t="s">
        <v>42</v>
      </c>
      <c r="F61" s="13">
        <v>1</v>
      </c>
      <c r="G61" s="12"/>
      <c r="H61" s="32"/>
    </row>
    <row r="62" spans="2:8" ht="20.25" customHeight="1" x14ac:dyDescent="0.25">
      <c r="B62" s="17">
        <f t="shared" si="2"/>
        <v>23</v>
      </c>
      <c r="C62" s="35" t="s">
        <v>46</v>
      </c>
      <c r="D62" s="37" t="s">
        <v>111</v>
      </c>
      <c r="E62" s="18" t="s">
        <v>78</v>
      </c>
      <c r="F62" s="13">
        <v>1</v>
      </c>
      <c r="G62" s="12"/>
      <c r="H62" s="32"/>
    </row>
    <row r="63" spans="2:8" ht="21.75" customHeight="1" x14ac:dyDescent="0.25">
      <c r="B63" s="17">
        <f t="shared" si="2"/>
        <v>24</v>
      </c>
      <c r="C63" s="35" t="s">
        <v>46</v>
      </c>
      <c r="D63" s="37" t="s">
        <v>91</v>
      </c>
      <c r="E63" s="18" t="s">
        <v>78</v>
      </c>
      <c r="F63" s="13">
        <v>1</v>
      </c>
      <c r="G63" s="12"/>
      <c r="H63" s="32"/>
    </row>
    <row r="64" spans="2:8" ht="21.75" customHeight="1" x14ac:dyDescent="0.25">
      <c r="B64" s="17">
        <f t="shared" si="2"/>
        <v>25</v>
      </c>
      <c r="C64" s="35" t="s">
        <v>46</v>
      </c>
      <c r="D64" s="37" t="s">
        <v>90</v>
      </c>
      <c r="E64" s="18" t="s">
        <v>78</v>
      </c>
      <c r="F64" s="13">
        <v>1</v>
      </c>
      <c r="G64" s="12"/>
      <c r="H64" s="32"/>
    </row>
    <row r="65" spans="2:8" ht="25.5" customHeight="1" x14ac:dyDescent="0.25">
      <c r="B65" s="17">
        <f t="shared" si="2"/>
        <v>26</v>
      </c>
      <c r="C65" s="35" t="s">
        <v>46</v>
      </c>
      <c r="D65" s="37" t="s">
        <v>110</v>
      </c>
      <c r="E65" s="18" t="s">
        <v>78</v>
      </c>
      <c r="F65" s="13">
        <v>1</v>
      </c>
      <c r="G65" s="12"/>
      <c r="H65" s="32"/>
    </row>
    <row r="66" spans="2:8" ht="21" customHeight="1" x14ac:dyDescent="0.25">
      <c r="B66" s="17">
        <f t="shared" si="2"/>
        <v>27</v>
      </c>
      <c r="C66" s="35" t="s">
        <v>46</v>
      </c>
      <c r="D66" s="37" t="s">
        <v>109</v>
      </c>
      <c r="E66" s="18" t="s">
        <v>78</v>
      </c>
      <c r="F66" s="13">
        <v>1</v>
      </c>
      <c r="G66" s="12"/>
      <c r="H66" s="32"/>
    </row>
    <row r="67" spans="2:8" ht="24" customHeight="1" x14ac:dyDescent="0.25">
      <c r="B67" s="17">
        <f t="shared" si="2"/>
        <v>28</v>
      </c>
      <c r="C67" s="35" t="s">
        <v>46</v>
      </c>
      <c r="D67" s="37" t="s">
        <v>89</v>
      </c>
      <c r="E67" s="18" t="s">
        <v>78</v>
      </c>
      <c r="F67" s="13">
        <v>1</v>
      </c>
      <c r="G67" s="12"/>
      <c r="H67" s="32"/>
    </row>
    <row r="68" spans="2:8" x14ac:dyDescent="0.25">
      <c r="B68" s="79" t="s">
        <v>108</v>
      </c>
      <c r="C68" s="80"/>
      <c r="D68" s="80"/>
      <c r="E68" s="80"/>
      <c r="F68" s="80"/>
      <c r="G68" s="80"/>
      <c r="H68" s="36"/>
    </row>
    <row r="69" spans="2:8" ht="69.75" customHeight="1" x14ac:dyDescent="0.25">
      <c r="B69" s="86" t="s">
        <v>202</v>
      </c>
      <c r="C69" s="87"/>
      <c r="D69" s="87"/>
      <c r="E69" s="87"/>
      <c r="F69" s="87"/>
      <c r="G69" s="87"/>
      <c r="H69" s="88"/>
    </row>
    <row r="70" spans="2:8" ht="25.5" customHeight="1" x14ac:dyDescent="0.25">
      <c r="B70" s="17" t="s">
        <v>35</v>
      </c>
      <c r="C70" s="24" t="s">
        <v>34</v>
      </c>
      <c r="D70" s="23" t="s">
        <v>33</v>
      </c>
      <c r="E70" s="18" t="s">
        <v>32</v>
      </c>
      <c r="F70" s="13" t="s">
        <v>31</v>
      </c>
      <c r="G70" s="22" t="s">
        <v>30</v>
      </c>
      <c r="H70" s="11" t="s">
        <v>29</v>
      </c>
    </row>
    <row r="71" spans="2:8" ht="22.5" customHeight="1" x14ac:dyDescent="0.25">
      <c r="B71" s="17">
        <f>B67+1</f>
        <v>29</v>
      </c>
      <c r="C71" s="39" t="s">
        <v>46</v>
      </c>
      <c r="D71" s="38" t="s">
        <v>196</v>
      </c>
      <c r="E71" s="18" t="s">
        <v>42</v>
      </c>
      <c r="F71" s="13">
        <v>1</v>
      </c>
      <c r="G71" s="12"/>
      <c r="H71" s="32"/>
    </row>
    <row r="72" spans="2:8" ht="22.5" customHeight="1" x14ac:dyDescent="0.25">
      <c r="B72" s="17">
        <f t="shared" ref="B72:B84" si="3">B71+1</f>
        <v>30</v>
      </c>
      <c r="C72" s="39" t="s">
        <v>46</v>
      </c>
      <c r="D72" s="38" t="s">
        <v>181</v>
      </c>
      <c r="E72" s="18" t="s">
        <v>42</v>
      </c>
      <c r="F72" s="13">
        <v>1</v>
      </c>
      <c r="G72" s="12"/>
      <c r="H72" s="32"/>
    </row>
    <row r="73" spans="2:8" ht="22.5" customHeight="1" x14ac:dyDescent="0.25">
      <c r="B73" s="17">
        <f t="shared" si="3"/>
        <v>31</v>
      </c>
      <c r="C73" s="39" t="s">
        <v>46</v>
      </c>
      <c r="D73" s="38" t="s">
        <v>182</v>
      </c>
      <c r="E73" s="18" t="s">
        <v>42</v>
      </c>
      <c r="F73" s="13">
        <v>1</v>
      </c>
      <c r="G73" s="12"/>
      <c r="H73" s="32"/>
    </row>
    <row r="74" spans="2:8" ht="22.5" customHeight="1" x14ac:dyDescent="0.25">
      <c r="B74" s="17">
        <f t="shared" si="3"/>
        <v>32</v>
      </c>
      <c r="C74" s="39" t="s">
        <v>46</v>
      </c>
      <c r="D74" s="38" t="s">
        <v>183</v>
      </c>
      <c r="E74" s="18" t="s">
        <v>42</v>
      </c>
      <c r="F74" s="13">
        <v>1</v>
      </c>
      <c r="G74" s="12"/>
      <c r="H74" s="32"/>
    </row>
    <row r="75" spans="2:8" ht="22.5" customHeight="1" x14ac:dyDescent="0.25">
      <c r="B75" s="17">
        <f t="shared" si="3"/>
        <v>33</v>
      </c>
      <c r="C75" s="39" t="s">
        <v>46</v>
      </c>
      <c r="D75" s="38" t="s">
        <v>197</v>
      </c>
      <c r="E75" s="18" t="s">
        <v>42</v>
      </c>
      <c r="F75" s="13">
        <v>1</v>
      </c>
      <c r="G75" s="12"/>
      <c r="H75" s="32"/>
    </row>
    <row r="76" spans="2:8" ht="22.5" customHeight="1" x14ac:dyDescent="0.25">
      <c r="B76" s="17">
        <f t="shared" si="3"/>
        <v>34</v>
      </c>
      <c r="C76" s="39" t="s">
        <v>46</v>
      </c>
      <c r="D76" s="38" t="s">
        <v>198</v>
      </c>
      <c r="E76" s="18" t="s">
        <v>42</v>
      </c>
      <c r="F76" s="13">
        <v>1</v>
      </c>
      <c r="G76" s="12"/>
      <c r="H76" s="32"/>
    </row>
    <row r="77" spans="2:8" ht="22.5" customHeight="1" x14ac:dyDescent="0.25">
      <c r="B77" s="17">
        <f t="shared" si="3"/>
        <v>35</v>
      </c>
      <c r="C77" s="39" t="s">
        <v>46</v>
      </c>
      <c r="D77" s="38" t="s">
        <v>186</v>
      </c>
      <c r="E77" s="18" t="s">
        <v>42</v>
      </c>
      <c r="F77" s="13">
        <v>1</v>
      </c>
      <c r="G77" s="12"/>
      <c r="H77" s="32"/>
    </row>
    <row r="78" spans="2:8" ht="22.5" customHeight="1" x14ac:dyDescent="0.25">
      <c r="B78" s="17">
        <f t="shared" si="3"/>
        <v>36</v>
      </c>
      <c r="C78" s="35" t="s">
        <v>46</v>
      </c>
      <c r="D78" s="38" t="s">
        <v>187</v>
      </c>
      <c r="E78" s="18" t="s">
        <v>42</v>
      </c>
      <c r="F78" s="13">
        <v>1</v>
      </c>
      <c r="G78" s="12"/>
      <c r="H78" s="32"/>
    </row>
    <row r="79" spans="2:8" ht="23.25" customHeight="1" x14ac:dyDescent="0.25">
      <c r="B79" s="17">
        <f t="shared" si="3"/>
        <v>37</v>
      </c>
      <c r="C79" s="35" t="s">
        <v>46</v>
      </c>
      <c r="D79" s="37" t="s">
        <v>107</v>
      </c>
      <c r="E79" s="18" t="s">
        <v>78</v>
      </c>
      <c r="F79" s="13">
        <v>1</v>
      </c>
      <c r="G79" s="12"/>
      <c r="H79" s="32"/>
    </row>
    <row r="80" spans="2:8" ht="22.5" customHeight="1" x14ac:dyDescent="0.25">
      <c r="B80" s="17">
        <f t="shared" si="3"/>
        <v>38</v>
      </c>
      <c r="C80" s="35" t="s">
        <v>46</v>
      </c>
      <c r="D80" s="37" t="s">
        <v>106</v>
      </c>
      <c r="E80" s="18" t="s">
        <v>78</v>
      </c>
      <c r="F80" s="13">
        <v>1</v>
      </c>
      <c r="G80" s="12"/>
      <c r="H80" s="32"/>
    </row>
    <row r="81" spans="2:8" ht="22.5" customHeight="1" x14ac:dyDescent="0.25">
      <c r="B81" s="17">
        <f t="shared" si="3"/>
        <v>39</v>
      </c>
      <c r="C81" s="35" t="s">
        <v>46</v>
      </c>
      <c r="D81" s="37" t="s">
        <v>105</v>
      </c>
      <c r="E81" s="18" t="s">
        <v>78</v>
      </c>
      <c r="F81" s="13">
        <v>1</v>
      </c>
      <c r="G81" s="12"/>
      <c r="H81" s="32"/>
    </row>
    <row r="82" spans="2:8" ht="21.75" customHeight="1" x14ac:dyDescent="0.25">
      <c r="B82" s="17">
        <f t="shared" si="3"/>
        <v>40</v>
      </c>
      <c r="C82" s="35" t="s">
        <v>46</v>
      </c>
      <c r="D82" s="37" t="s">
        <v>104</v>
      </c>
      <c r="E82" s="18" t="s">
        <v>78</v>
      </c>
      <c r="F82" s="13">
        <v>1</v>
      </c>
      <c r="G82" s="12"/>
      <c r="H82" s="32"/>
    </row>
    <row r="83" spans="2:8" ht="22.5" customHeight="1" x14ac:dyDescent="0.25">
      <c r="B83" s="17">
        <f t="shared" si="3"/>
        <v>41</v>
      </c>
      <c r="C83" s="35" t="s">
        <v>46</v>
      </c>
      <c r="D83" s="37" t="s">
        <v>103</v>
      </c>
      <c r="E83" s="18" t="s">
        <v>78</v>
      </c>
      <c r="F83" s="13">
        <v>1</v>
      </c>
      <c r="G83" s="12"/>
      <c r="H83" s="32"/>
    </row>
    <row r="84" spans="2:8" ht="22.5" customHeight="1" x14ac:dyDescent="0.25">
      <c r="B84" s="17">
        <f t="shared" si="3"/>
        <v>42</v>
      </c>
      <c r="C84" s="35" t="s">
        <v>46</v>
      </c>
      <c r="D84" s="37" t="s">
        <v>102</v>
      </c>
      <c r="E84" s="18" t="s">
        <v>78</v>
      </c>
      <c r="F84" s="13">
        <v>1</v>
      </c>
      <c r="G84" s="12"/>
      <c r="H84" s="32"/>
    </row>
    <row r="85" spans="2:8" x14ac:dyDescent="0.25">
      <c r="B85" s="79" t="s">
        <v>101</v>
      </c>
      <c r="C85" s="80"/>
      <c r="D85" s="80"/>
      <c r="E85" s="80"/>
      <c r="F85" s="80"/>
      <c r="G85" s="80"/>
      <c r="H85" s="36"/>
    </row>
    <row r="86" spans="2:8" ht="10.5" customHeight="1" x14ac:dyDescent="0.25">
      <c r="B86" s="89" t="s">
        <v>88</v>
      </c>
      <c r="C86" s="90"/>
      <c r="D86" s="90"/>
      <c r="E86" s="90"/>
      <c r="F86" s="90"/>
      <c r="G86" s="90"/>
      <c r="H86" s="91"/>
    </row>
    <row r="87" spans="2:8" ht="21.75" customHeight="1" x14ac:dyDescent="0.25">
      <c r="B87" s="17">
        <f>B84+1</f>
        <v>43</v>
      </c>
      <c r="C87" s="35" t="s">
        <v>46</v>
      </c>
      <c r="D87" s="37" t="s">
        <v>87</v>
      </c>
      <c r="E87" s="18" t="s">
        <v>85</v>
      </c>
      <c r="F87" s="13">
        <v>1</v>
      </c>
      <c r="G87" s="12"/>
      <c r="H87" s="32"/>
    </row>
    <row r="88" spans="2:8" ht="20.25" customHeight="1" x14ac:dyDescent="0.25">
      <c r="B88" s="17">
        <f>B87+1</f>
        <v>44</v>
      </c>
      <c r="C88" s="35" t="s">
        <v>46</v>
      </c>
      <c r="D88" s="37" t="s">
        <v>86</v>
      </c>
      <c r="E88" s="18" t="s">
        <v>85</v>
      </c>
      <c r="F88" s="13">
        <v>1</v>
      </c>
      <c r="G88" s="12"/>
      <c r="H88" s="32"/>
    </row>
    <row r="89" spans="2:8" x14ac:dyDescent="0.25">
      <c r="B89" s="79" t="s">
        <v>100</v>
      </c>
      <c r="C89" s="80"/>
      <c r="D89" s="80"/>
      <c r="E89" s="80"/>
      <c r="F89" s="80"/>
      <c r="G89" s="80"/>
      <c r="H89" s="36"/>
    </row>
    <row r="90" spans="2:8" ht="12.75" customHeight="1" x14ac:dyDescent="0.25">
      <c r="B90" s="89" t="s">
        <v>99</v>
      </c>
      <c r="C90" s="90"/>
      <c r="D90" s="90"/>
      <c r="E90" s="90"/>
      <c r="F90" s="90"/>
      <c r="G90" s="90"/>
      <c r="H90" s="91"/>
    </row>
    <row r="91" spans="2:8" ht="21" customHeight="1" x14ac:dyDescent="0.25">
      <c r="B91" s="17">
        <f>B88+1</f>
        <v>45</v>
      </c>
      <c r="C91" s="35" t="s">
        <v>43</v>
      </c>
      <c r="D91" s="34" t="s">
        <v>98</v>
      </c>
      <c r="E91" s="18" t="s">
        <v>42</v>
      </c>
      <c r="F91" s="13">
        <v>1</v>
      </c>
      <c r="G91" s="12"/>
      <c r="H91" s="32"/>
    </row>
    <row r="92" spans="2:8" ht="22.5" customHeight="1" x14ac:dyDescent="0.25">
      <c r="B92" s="17">
        <f>B91+1</f>
        <v>46</v>
      </c>
      <c r="C92" s="35" t="s">
        <v>43</v>
      </c>
      <c r="D92" s="34" t="s">
        <v>97</v>
      </c>
      <c r="E92" s="18" t="s">
        <v>42</v>
      </c>
      <c r="F92" s="13">
        <v>1</v>
      </c>
      <c r="G92" s="12"/>
      <c r="H92" s="32"/>
    </row>
    <row r="93" spans="2:8" x14ac:dyDescent="0.25">
      <c r="B93" s="79" t="s">
        <v>96</v>
      </c>
      <c r="C93" s="80"/>
      <c r="D93" s="80"/>
      <c r="E93" s="80"/>
      <c r="F93" s="80"/>
      <c r="G93" s="80"/>
      <c r="H93" s="36"/>
    </row>
    <row r="94" spans="2:8" x14ac:dyDescent="0.25">
      <c r="B94" s="95" t="s">
        <v>95</v>
      </c>
      <c r="C94" s="96"/>
      <c r="D94" s="96"/>
      <c r="E94" s="96"/>
      <c r="F94" s="96"/>
      <c r="G94" s="96"/>
      <c r="H94" s="7"/>
    </row>
    <row r="95" spans="2:8" s="52" customFormat="1" ht="9.75" customHeight="1" x14ac:dyDescent="0.25">
      <c r="B95" s="55"/>
      <c r="C95" s="55"/>
      <c r="D95" s="55"/>
      <c r="E95" s="55"/>
      <c r="F95" s="55"/>
      <c r="G95" s="54"/>
      <c r="H95" s="53"/>
    </row>
    <row r="96" spans="2:8" x14ac:dyDescent="0.25">
      <c r="B96" s="85" t="s">
        <v>199</v>
      </c>
      <c r="C96" s="85"/>
      <c r="D96" s="85"/>
      <c r="E96" s="85"/>
      <c r="F96" s="85"/>
      <c r="G96" s="85"/>
      <c r="H96" s="85"/>
    </row>
    <row r="97" spans="2:8" ht="66.75" customHeight="1" x14ac:dyDescent="0.25">
      <c r="B97" s="86" t="s">
        <v>84</v>
      </c>
      <c r="C97" s="87"/>
      <c r="D97" s="87"/>
      <c r="E97" s="87"/>
      <c r="F97" s="87"/>
      <c r="G97" s="87"/>
      <c r="H97" s="88"/>
    </row>
    <row r="98" spans="2:8" ht="21.75" customHeight="1" x14ac:dyDescent="0.25">
      <c r="B98" s="17" t="s">
        <v>35</v>
      </c>
      <c r="C98" s="24" t="s">
        <v>34</v>
      </c>
      <c r="D98" s="23" t="s">
        <v>33</v>
      </c>
      <c r="E98" s="18" t="s">
        <v>32</v>
      </c>
      <c r="F98" s="13" t="s">
        <v>31</v>
      </c>
      <c r="G98" s="22" t="s">
        <v>30</v>
      </c>
      <c r="H98" s="11" t="s">
        <v>29</v>
      </c>
    </row>
    <row r="99" spans="2:8" ht="26.25" customHeight="1" x14ac:dyDescent="0.25">
      <c r="B99" s="17" t="s">
        <v>28</v>
      </c>
      <c r="C99" s="39" t="s">
        <v>83</v>
      </c>
      <c r="D99" s="38" t="s">
        <v>200</v>
      </c>
      <c r="E99" s="18" t="s">
        <v>42</v>
      </c>
      <c r="F99" s="13">
        <v>1</v>
      </c>
      <c r="G99" s="12"/>
      <c r="H99" s="32"/>
    </row>
    <row r="100" spans="2:8" ht="24" customHeight="1" x14ac:dyDescent="0.25">
      <c r="B100" s="17">
        <f>B99+1</f>
        <v>2</v>
      </c>
      <c r="C100" s="39" t="s">
        <v>83</v>
      </c>
      <c r="D100" s="38" t="s">
        <v>82</v>
      </c>
      <c r="E100" s="18" t="s">
        <v>42</v>
      </c>
      <c r="F100" s="13">
        <v>1</v>
      </c>
      <c r="G100" s="12"/>
      <c r="H100" s="32"/>
    </row>
    <row r="101" spans="2:8" ht="25.5" customHeight="1" x14ac:dyDescent="0.25">
      <c r="B101" s="17">
        <f>B100+1</f>
        <v>3</v>
      </c>
      <c r="C101" s="39" t="s">
        <v>46</v>
      </c>
      <c r="D101" s="38" t="s">
        <v>81</v>
      </c>
      <c r="E101" s="18" t="s">
        <v>78</v>
      </c>
      <c r="F101" s="13">
        <v>1</v>
      </c>
      <c r="G101" s="12"/>
      <c r="H101" s="32"/>
    </row>
    <row r="102" spans="2:8" ht="24" customHeight="1" x14ac:dyDescent="0.25">
      <c r="B102" s="17">
        <f>B101+1</f>
        <v>4</v>
      </c>
      <c r="C102" s="39" t="s">
        <v>46</v>
      </c>
      <c r="D102" s="38" t="s">
        <v>80</v>
      </c>
      <c r="E102" s="18" t="s">
        <v>78</v>
      </c>
      <c r="F102" s="13">
        <v>1</v>
      </c>
      <c r="G102" s="12"/>
      <c r="H102" s="32"/>
    </row>
    <row r="103" spans="2:8" ht="24" customHeight="1" x14ac:dyDescent="0.25">
      <c r="B103" s="17">
        <f>B102+1</f>
        <v>5</v>
      </c>
      <c r="C103" s="39" t="s">
        <v>46</v>
      </c>
      <c r="D103" s="38" t="s">
        <v>79</v>
      </c>
      <c r="E103" s="18" t="s">
        <v>78</v>
      </c>
      <c r="F103" s="13">
        <v>1</v>
      </c>
      <c r="G103" s="12"/>
      <c r="H103" s="32"/>
    </row>
    <row r="104" spans="2:8" x14ac:dyDescent="0.25">
      <c r="B104" s="95" t="s">
        <v>77</v>
      </c>
      <c r="C104" s="96"/>
      <c r="D104" s="96"/>
      <c r="E104" s="96"/>
      <c r="F104" s="96"/>
      <c r="G104" s="96"/>
      <c r="H104" s="8"/>
    </row>
    <row r="105" spans="2:8" x14ac:dyDescent="0.25">
      <c r="B105" s="95" t="s">
        <v>76</v>
      </c>
      <c r="C105" s="96"/>
      <c r="D105" s="96"/>
      <c r="E105" s="96"/>
      <c r="F105" s="96"/>
      <c r="G105" s="96"/>
      <c r="H105" s="7"/>
    </row>
    <row r="106" spans="2:8" ht="6" customHeight="1" x14ac:dyDescent="0.25">
      <c r="B106" s="44"/>
      <c r="C106" s="43"/>
      <c r="D106" s="43"/>
      <c r="E106" s="43"/>
      <c r="F106" s="42"/>
      <c r="G106" s="41"/>
      <c r="H106" s="40"/>
    </row>
    <row r="107" spans="2:8" ht="12" customHeight="1" x14ac:dyDescent="0.25">
      <c r="B107" s="85" t="s">
        <v>75</v>
      </c>
      <c r="C107" s="85"/>
      <c r="D107" s="85"/>
      <c r="E107" s="85"/>
      <c r="F107" s="85"/>
      <c r="G107" s="85"/>
      <c r="H107" s="85"/>
    </row>
    <row r="108" spans="2:8" ht="67.5" customHeight="1" x14ac:dyDescent="0.25">
      <c r="B108" s="86" t="s">
        <v>74</v>
      </c>
      <c r="C108" s="87"/>
      <c r="D108" s="87"/>
      <c r="E108" s="87"/>
      <c r="F108" s="87"/>
      <c r="G108" s="87"/>
      <c r="H108" s="88"/>
    </row>
    <row r="109" spans="2:8" ht="22.5" customHeight="1" x14ac:dyDescent="0.25">
      <c r="B109" s="17" t="s">
        <v>35</v>
      </c>
      <c r="C109" s="24" t="s">
        <v>34</v>
      </c>
      <c r="D109" s="23" t="s">
        <v>33</v>
      </c>
      <c r="E109" s="18" t="s">
        <v>32</v>
      </c>
      <c r="F109" s="13" t="s">
        <v>31</v>
      </c>
      <c r="G109" s="22" t="s">
        <v>30</v>
      </c>
      <c r="H109" s="11" t="s">
        <v>29</v>
      </c>
    </row>
    <row r="110" spans="2:8" ht="20.25" customHeight="1" x14ac:dyDescent="0.25">
      <c r="B110" s="17" t="s">
        <v>28</v>
      </c>
      <c r="C110" s="39" t="s">
        <v>46</v>
      </c>
      <c r="D110" s="38" t="s">
        <v>73</v>
      </c>
      <c r="E110" s="18" t="s">
        <v>44</v>
      </c>
      <c r="F110" s="13">
        <v>1</v>
      </c>
      <c r="G110" s="12"/>
      <c r="H110" s="32"/>
    </row>
    <row r="111" spans="2:8" ht="20.25" customHeight="1" x14ac:dyDescent="0.25">
      <c r="B111" s="17" t="s">
        <v>26</v>
      </c>
      <c r="C111" s="39" t="s">
        <v>46</v>
      </c>
      <c r="D111" s="38" t="s">
        <v>72</v>
      </c>
      <c r="E111" s="18" t="s">
        <v>44</v>
      </c>
      <c r="F111" s="13">
        <v>1</v>
      </c>
      <c r="G111" s="12"/>
      <c r="H111" s="32"/>
    </row>
    <row r="112" spans="2:8" ht="20.25" customHeight="1" x14ac:dyDescent="0.25">
      <c r="B112" s="17" t="s">
        <v>24</v>
      </c>
      <c r="C112" s="39" t="s">
        <v>46</v>
      </c>
      <c r="D112" s="38" t="s">
        <v>71</v>
      </c>
      <c r="E112" s="18" t="s">
        <v>44</v>
      </c>
      <c r="F112" s="13">
        <v>1</v>
      </c>
      <c r="G112" s="12"/>
      <c r="H112" s="32"/>
    </row>
    <row r="113" spans="2:8" ht="20.25" customHeight="1" x14ac:dyDescent="0.25">
      <c r="B113" s="17" t="s">
        <v>22</v>
      </c>
      <c r="C113" s="39" t="s">
        <v>46</v>
      </c>
      <c r="D113" s="38" t="s">
        <v>70</v>
      </c>
      <c r="E113" s="18" t="s">
        <v>44</v>
      </c>
      <c r="F113" s="13">
        <v>1</v>
      </c>
      <c r="G113" s="12"/>
      <c r="H113" s="32"/>
    </row>
    <row r="114" spans="2:8" ht="20.25" customHeight="1" x14ac:dyDescent="0.25">
      <c r="B114" s="17" t="s">
        <v>20</v>
      </c>
      <c r="C114" s="39" t="s">
        <v>46</v>
      </c>
      <c r="D114" s="38" t="s">
        <v>69</v>
      </c>
      <c r="E114" s="18" t="s">
        <v>44</v>
      </c>
      <c r="F114" s="13">
        <v>1</v>
      </c>
      <c r="G114" s="12"/>
      <c r="H114" s="32"/>
    </row>
    <row r="115" spans="2:8" ht="20.25" customHeight="1" x14ac:dyDescent="0.25">
      <c r="B115" s="17" t="s">
        <v>18</v>
      </c>
      <c r="C115" s="39" t="s">
        <v>46</v>
      </c>
      <c r="D115" s="38" t="s">
        <v>68</v>
      </c>
      <c r="E115" s="18" t="s">
        <v>44</v>
      </c>
      <c r="F115" s="13">
        <v>1</v>
      </c>
      <c r="G115" s="12"/>
      <c r="H115" s="32"/>
    </row>
    <row r="116" spans="2:8" ht="20.25" customHeight="1" x14ac:dyDescent="0.25">
      <c r="B116" s="17" t="s">
        <v>16</v>
      </c>
      <c r="C116" s="39" t="s">
        <v>46</v>
      </c>
      <c r="D116" s="38" t="s">
        <v>67</v>
      </c>
      <c r="E116" s="18" t="s">
        <v>44</v>
      </c>
      <c r="F116" s="13">
        <v>1</v>
      </c>
      <c r="G116" s="12"/>
      <c r="H116" s="32"/>
    </row>
    <row r="117" spans="2:8" ht="20.25" customHeight="1" x14ac:dyDescent="0.25">
      <c r="B117" s="17" t="s">
        <v>14</v>
      </c>
      <c r="C117" s="39" t="s">
        <v>46</v>
      </c>
      <c r="D117" s="38" t="s">
        <v>66</v>
      </c>
      <c r="E117" s="18" t="s">
        <v>44</v>
      </c>
      <c r="F117" s="13">
        <v>1</v>
      </c>
      <c r="G117" s="12"/>
      <c r="H117" s="32"/>
    </row>
    <row r="118" spans="2:8" ht="21" customHeight="1" x14ac:dyDescent="0.25">
      <c r="B118" s="17" t="s">
        <v>52</v>
      </c>
      <c r="C118" s="35" t="s">
        <v>46</v>
      </c>
      <c r="D118" s="37" t="s">
        <v>51</v>
      </c>
      <c r="E118" s="18" t="s">
        <v>50</v>
      </c>
      <c r="F118" s="13">
        <v>1</v>
      </c>
      <c r="G118" s="12"/>
      <c r="H118" s="32"/>
    </row>
    <row r="119" spans="2:8" x14ac:dyDescent="0.25">
      <c r="B119" s="79" t="s">
        <v>49</v>
      </c>
      <c r="C119" s="80"/>
      <c r="D119" s="80"/>
      <c r="E119" s="80"/>
      <c r="F119" s="80"/>
      <c r="G119" s="80"/>
      <c r="H119" s="36"/>
    </row>
    <row r="120" spans="2:8" x14ac:dyDescent="0.25">
      <c r="B120" s="92" t="s">
        <v>48</v>
      </c>
      <c r="C120" s="93"/>
      <c r="D120" s="93"/>
      <c r="E120" s="93"/>
      <c r="F120" s="93"/>
      <c r="G120" s="93"/>
      <c r="H120" s="94"/>
    </row>
    <row r="121" spans="2:8" ht="69" customHeight="1" x14ac:dyDescent="0.25">
      <c r="B121" s="86" t="s">
        <v>47</v>
      </c>
      <c r="C121" s="87"/>
      <c r="D121" s="87"/>
      <c r="E121" s="87"/>
      <c r="F121" s="87"/>
      <c r="G121" s="87"/>
      <c r="H121" s="88"/>
    </row>
    <row r="122" spans="2:8" ht="23.25" customHeight="1" x14ac:dyDescent="0.25">
      <c r="B122" s="17" t="s">
        <v>35</v>
      </c>
      <c r="C122" s="24" t="s">
        <v>34</v>
      </c>
      <c r="D122" s="23" t="s">
        <v>33</v>
      </c>
      <c r="E122" s="18" t="s">
        <v>32</v>
      </c>
      <c r="F122" s="13" t="s">
        <v>31</v>
      </c>
      <c r="G122" s="22" t="s">
        <v>30</v>
      </c>
      <c r="H122" s="11" t="s">
        <v>29</v>
      </c>
    </row>
    <row r="123" spans="2:8" ht="20.25" customHeight="1" x14ac:dyDescent="0.25">
      <c r="B123" s="17" t="s">
        <v>28</v>
      </c>
      <c r="C123" s="35" t="s">
        <v>46</v>
      </c>
      <c r="D123" s="34" t="s">
        <v>45</v>
      </c>
      <c r="E123" s="18" t="s">
        <v>44</v>
      </c>
      <c r="F123" s="13">
        <v>1</v>
      </c>
      <c r="G123" s="12"/>
      <c r="H123" s="32"/>
    </row>
    <row r="124" spans="2:8" ht="12" customHeight="1" x14ac:dyDescent="0.25">
      <c r="B124" s="79" t="s">
        <v>41</v>
      </c>
      <c r="C124" s="80"/>
      <c r="D124" s="80"/>
      <c r="E124" s="80"/>
      <c r="F124" s="80"/>
      <c r="G124" s="80"/>
      <c r="H124" s="29"/>
    </row>
    <row r="125" spans="2:8" x14ac:dyDescent="0.25">
      <c r="B125" s="79" t="s">
        <v>40</v>
      </c>
      <c r="C125" s="80"/>
      <c r="D125" s="80"/>
      <c r="E125" s="80"/>
      <c r="F125" s="80"/>
      <c r="G125" s="80"/>
      <c r="H125" s="29"/>
    </row>
    <row r="126" spans="2:8" x14ac:dyDescent="0.25">
      <c r="B126" s="64"/>
      <c r="C126" s="28"/>
      <c r="D126" s="28"/>
      <c r="E126" s="28"/>
      <c r="F126" s="27"/>
      <c r="G126" s="26" t="s">
        <v>39</v>
      </c>
      <c r="H126" s="25"/>
    </row>
    <row r="127" spans="2:8" ht="8.25" customHeight="1" x14ac:dyDescent="0.25"/>
    <row r="128" spans="2:8" x14ac:dyDescent="0.25">
      <c r="B128" s="85" t="s">
        <v>38</v>
      </c>
      <c r="C128" s="85"/>
      <c r="D128" s="85"/>
      <c r="E128" s="85"/>
      <c r="F128" s="85"/>
      <c r="G128" s="85"/>
      <c r="H128" s="85"/>
    </row>
    <row r="129" spans="2:8" ht="45" customHeight="1" x14ac:dyDescent="0.25">
      <c r="B129" s="86" t="s">
        <v>37</v>
      </c>
      <c r="C129" s="100"/>
      <c r="D129" s="100"/>
      <c r="E129" s="100"/>
      <c r="F129" s="100"/>
      <c r="G129" s="100"/>
      <c r="H129" s="101"/>
    </row>
    <row r="130" spans="2:8" ht="24.75" customHeight="1" x14ac:dyDescent="0.25">
      <c r="B130" s="17" t="s">
        <v>35</v>
      </c>
      <c r="C130" s="24" t="s">
        <v>34</v>
      </c>
      <c r="D130" s="23" t="s">
        <v>33</v>
      </c>
      <c r="E130" s="18" t="s">
        <v>32</v>
      </c>
      <c r="F130" s="13" t="s">
        <v>31</v>
      </c>
      <c r="G130" s="22" t="s">
        <v>30</v>
      </c>
      <c r="H130" s="11" t="s">
        <v>29</v>
      </c>
    </row>
    <row r="131" spans="2:8" ht="21.75" customHeight="1" x14ac:dyDescent="0.25">
      <c r="B131" s="17" t="s">
        <v>28</v>
      </c>
      <c r="C131" s="16" t="s">
        <v>3</v>
      </c>
      <c r="D131" s="15" t="s">
        <v>27</v>
      </c>
      <c r="E131" s="18" t="s">
        <v>1</v>
      </c>
      <c r="F131" s="13">
        <v>5</v>
      </c>
      <c r="G131" s="12"/>
      <c r="H131" s="11"/>
    </row>
    <row r="132" spans="2:8" ht="21.75" customHeight="1" x14ac:dyDescent="0.25">
      <c r="B132" s="17" t="s">
        <v>26</v>
      </c>
      <c r="C132" s="16" t="s">
        <v>3</v>
      </c>
      <c r="D132" s="15" t="s">
        <v>25</v>
      </c>
      <c r="E132" s="18" t="s">
        <v>1</v>
      </c>
      <c r="F132" s="13">
        <v>5</v>
      </c>
      <c r="G132" s="12"/>
      <c r="H132" s="11"/>
    </row>
    <row r="133" spans="2:8" ht="21.75" customHeight="1" x14ac:dyDescent="0.25">
      <c r="B133" s="17" t="s">
        <v>24</v>
      </c>
      <c r="C133" s="16" t="s">
        <v>3</v>
      </c>
      <c r="D133" s="15" t="s">
        <v>23</v>
      </c>
      <c r="E133" s="18" t="s">
        <v>1</v>
      </c>
      <c r="F133" s="13">
        <v>5</v>
      </c>
      <c r="G133" s="12"/>
      <c r="H133" s="11"/>
    </row>
    <row r="134" spans="2:8" ht="21.75" customHeight="1" x14ac:dyDescent="0.25">
      <c r="B134" s="17" t="s">
        <v>22</v>
      </c>
      <c r="C134" s="16" t="s">
        <v>3</v>
      </c>
      <c r="D134" s="15" t="s">
        <v>21</v>
      </c>
      <c r="E134" s="18" t="s">
        <v>1</v>
      </c>
      <c r="F134" s="13">
        <v>5</v>
      </c>
      <c r="G134" s="12"/>
      <c r="H134" s="11"/>
    </row>
    <row r="135" spans="2:8" ht="21.75" customHeight="1" x14ac:dyDescent="0.25">
      <c r="B135" s="17" t="s">
        <v>20</v>
      </c>
      <c r="C135" s="16" t="s">
        <v>3</v>
      </c>
      <c r="D135" s="15" t="s">
        <v>19</v>
      </c>
      <c r="E135" s="18" t="s">
        <v>1</v>
      </c>
      <c r="F135" s="13">
        <v>5</v>
      </c>
      <c r="G135" s="12"/>
      <c r="H135" s="11"/>
    </row>
    <row r="136" spans="2:8" ht="21.75" customHeight="1" x14ac:dyDescent="0.25">
      <c r="B136" s="17" t="s">
        <v>18</v>
      </c>
      <c r="C136" s="16" t="s">
        <v>3</v>
      </c>
      <c r="D136" s="15" t="s">
        <v>17</v>
      </c>
      <c r="E136" s="18" t="s">
        <v>1</v>
      </c>
      <c r="F136" s="13">
        <v>5</v>
      </c>
      <c r="G136" s="12"/>
      <c r="H136" s="11"/>
    </row>
    <row r="137" spans="2:8" ht="21.75" customHeight="1" x14ac:dyDescent="0.25">
      <c r="B137" s="17" t="s">
        <v>16</v>
      </c>
      <c r="C137" s="16" t="s">
        <v>3</v>
      </c>
      <c r="D137" s="15" t="s">
        <v>15</v>
      </c>
      <c r="E137" s="18" t="s">
        <v>1</v>
      </c>
      <c r="F137" s="13">
        <v>5</v>
      </c>
      <c r="G137" s="12"/>
      <c r="H137" s="11"/>
    </row>
    <row r="138" spans="2:8" ht="21.75" customHeight="1" x14ac:dyDescent="0.25">
      <c r="B138" s="17" t="s">
        <v>14</v>
      </c>
      <c r="C138" s="16" t="s">
        <v>3</v>
      </c>
      <c r="D138" s="15" t="s">
        <v>13</v>
      </c>
      <c r="E138" s="18" t="s">
        <v>1</v>
      </c>
      <c r="F138" s="13">
        <v>5</v>
      </c>
      <c r="G138" s="12"/>
      <c r="H138" s="11"/>
    </row>
    <row r="139" spans="2:8" ht="21.75" customHeight="1" x14ac:dyDescent="0.25">
      <c r="B139" s="17" t="s">
        <v>12</v>
      </c>
      <c r="C139" s="16" t="s">
        <v>3</v>
      </c>
      <c r="D139" s="15" t="s">
        <v>11</v>
      </c>
      <c r="E139" s="14" t="s">
        <v>1</v>
      </c>
      <c r="F139" s="13">
        <v>5</v>
      </c>
      <c r="G139" s="12"/>
      <c r="H139" s="11"/>
    </row>
    <row r="140" spans="2:8" ht="21.75" customHeight="1" x14ac:dyDescent="0.25">
      <c r="B140" s="17" t="s">
        <v>10</v>
      </c>
      <c r="C140" s="16" t="s">
        <v>3</v>
      </c>
      <c r="D140" s="15" t="s">
        <v>9</v>
      </c>
      <c r="E140" s="14" t="s">
        <v>1</v>
      </c>
      <c r="F140" s="13">
        <v>5</v>
      </c>
      <c r="G140" s="12"/>
      <c r="H140" s="11"/>
    </row>
    <row r="141" spans="2:8" ht="21.75" customHeight="1" x14ac:dyDescent="0.25">
      <c r="B141" s="17" t="s">
        <v>8</v>
      </c>
      <c r="C141" s="16" t="s">
        <v>3</v>
      </c>
      <c r="D141" s="15" t="s">
        <v>7</v>
      </c>
      <c r="E141" s="14" t="s">
        <v>1</v>
      </c>
      <c r="F141" s="13">
        <v>5</v>
      </c>
      <c r="G141" s="12"/>
      <c r="H141" s="11"/>
    </row>
    <row r="142" spans="2:8" ht="21.75" customHeight="1" x14ac:dyDescent="0.25">
      <c r="B142" s="17" t="s">
        <v>6</v>
      </c>
      <c r="C142" s="16" t="s">
        <v>3</v>
      </c>
      <c r="D142" s="15" t="s">
        <v>5</v>
      </c>
      <c r="E142" s="14" t="s">
        <v>1</v>
      </c>
      <c r="F142" s="13">
        <v>5</v>
      </c>
      <c r="G142" s="12"/>
      <c r="H142" s="11"/>
    </row>
    <row r="143" spans="2:8" ht="21.75" customHeight="1" x14ac:dyDescent="0.25">
      <c r="B143" s="17" t="s">
        <v>4</v>
      </c>
      <c r="C143" s="16" t="s">
        <v>3</v>
      </c>
      <c r="D143" s="15" t="s">
        <v>2</v>
      </c>
      <c r="E143" s="14" t="s">
        <v>1</v>
      </c>
      <c r="F143" s="13">
        <v>5</v>
      </c>
      <c r="G143" s="12"/>
      <c r="H143" s="11"/>
    </row>
    <row r="144" spans="2:8" x14ac:dyDescent="0.25">
      <c r="B144" s="95" t="s">
        <v>0</v>
      </c>
      <c r="C144" s="96"/>
      <c r="D144" s="96"/>
      <c r="E144" s="96"/>
      <c r="F144" s="96"/>
      <c r="G144" s="96"/>
      <c r="H144" s="8"/>
    </row>
    <row r="145" spans="2:9" x14ac:dyDescent="0.25">
      <c r="B145" s="98" t="s">
        <v>160</v>
      </c>
      <c r="C145" s="99"/>
      <c r="D145" s="99"/>
      <c r="E145" s="99"/>
      <c r="F145" s="99"/>
      <c r="G145" s="99"/>
      <c r="H145" s="63"/>
      <c r="I145" s="1" t="e">
        <f>#REF!/H145</f>
        <v>#REF!</v>
      </c>
    </row>
  </sheetData>
  <mergeCells count="37">
    <mergeCell ref="B145:G145"/>
    <mergeCell ref="B121:H121"/>
    <mergeCell ref="B124:G124"/>
    <mergeCell ref="B125:G125"/>
    <mergeCell ref="B128:H128"/>
    <mergeCell ref="B129:H129"/>
    <mergeCell ref="B144:G144"/>
    <mergeCell ref="B120:H120"/>
    <mergeCell ref="B89:G89"/>
    <mergeCell ref="B90:H90"/>
    <mergeCell ref="B93:G93"/>
    <mergeCell ref="B94:G94"/>
    <mergeCell ref="B96:H96"/>
    <mergeCell ref="B97:H97"/>
    <mergeCell ref="B104:G104"/>
    <mergeCell ref="B105:G105"/>
    <mergeCell ref="B107:H107"/>
    <mergeCell ref="B108:H108"/>
    <mergeCell ref="B119:G119"/>
    <mergeCell ref="B86:H86"/>
    <mergeCell ref="B26:H26"/>
    <mergeCell ref="B27:H27"/>
    <mergeCell ref="B31:G31"/>
    <mergeCell ref="B32:G32"/>
    <mergeCell ref="B34:H34"/>
    <mergeCell ref="B35:H35"/>
    <mergeCell ref="B51:G51"/>
    <mergeCell ref="B52:H52"/>
    <mergeCell ref="B68:G68"/>
    <mergeCell ref="B69:H69"/>
    <mergeCell ref="B85:G85"/>
    <mergeCell ref="B25:G25"/>
    <mergeCell ref="E1:H1"/>
    <mergeCell ref="A2:H2"/>
    <mergeCell ref="B3:H3"/>
    <mergeCell ref="B4:H4"/>
    <mergeCell ref="B5:H5"/>
  </mergeCells>
  <printOptions horizontalCentered="1"/>
  <pageMargins left="0.59055118110236227" right="0.31496062992125984" top="0.6692913385826772" bottom="0.27559055118110237" header="0.23622047244094491" footer="0.11811023622047245"/>
  <pageSetup paperSize="9" scale="87" orientation="portrait" r:id="rId1"/>
  <headerFooter>
    <oddHeader>&amp;C&amp;"-,Pogrubiony"&amp;8Wykonanie robót budowlanych polegających na budowie zewnętrznych sieci wodociągowych i kan. sanitarnej i sieci kan. deszczowej wraz  z przyłączami i kanałami bocznymi do posesji na terenie Spółki WiK w Opola w roku 2022</oddHeader>
  </headerFooter>
  <rowBreaks count="4" manualBreakCount="4">
    <brk id="32" max="7" man="1"/>
    <brk id="68" max="7" man="1"/>
    <brk id="111" max="7" man="1"/>
    <brk id="1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9"/>
  <sheetViews>
    <sheetView view="pageBreakPreview" topLeftCell="D12" zoomScaleNormal="100" zoomScaleSheetLayoutView="100" workbookViewId="0">
      <selection activeCell="G21" sqref="G6:H21"/>
    </sheetView>
  </sheetViews>
  <sheetFormatPr defaultColWidth="8.85546875" defaultRowHeight="15" x14ac:dyDescent="0.25"/>
  <cols>
    <col min="1" max="1" width="0.42578125" style="1" customWidth="1"/>
    <col min="2" max="2" width="3.28515625" style="5" customWidth="1"/>
    <col min="3" max="3" width="11.5703125" style="1" customWidth="1"/>
    <col min="4" max="4" width="54.28515625" style="1" customWidth="1"/>
    <col min="5" max="5" width="3" style="1" bestFit="1" customWidth="1"/>
    <col min="6" max="6" width="3.85546875" style="71" customWidth="1"/>
    <col min="7" max="7" width="10" style="2" customWidth="1"/>
    <col min="8" max="8" width="10.5703125" style="2" customWidth="1"/>
    <col min="9" max="10" width="9.140625" style="1" hidden="1" customWidth="1"/>
    <col min="11" max="11" width="9.28515625" style="3" hidden="1" customWidth="1"/>
    <col min="12" max="12" width="10.42578125" style="3" hidden="1" customWidth="1"/>
    <col min="13" max="13" width="0" style="1" hidden="1" customWidth="1"/>
    <col min="14" max="14" width="12.28515625" style="1" hidden="1" customWidth="1"/>
    <col min="15" max="15" width="0" style="1" hidden="1" customWidth="1"/>
    <col min="16" max="16" width="12.28515625" style="1" hidden="1" customWidth="1"/>
    <col min="17" max="17" width="0" style="1" hidden="1" customWidth="1"/>
    <col min="18" max="18" width="11.140625" style="1" hidden="1" customWidth="1"/>
    <col min="19" max="19" width="12.42578125" style="2" hidden="1" customWidth="1"/>
    <col min="20" max="16384" width="8.85546875" style="1"/>
  </cols>
  <sheetData>
    <row r="1" spans="1:20" ht="27" customHeight="1" x14ac:dyDescent="0.25">
      <c r="G1" s="81" t="s">
        <v>177</v>
      </c>
      <c r="H1" s="81"/>
      <c r="I1" s="66"/>
      <c r="J1" s="66"/>
      <c r="K1" s="67"/>
      <c r="L1" s="67"/>
      <c r="M1" s="66"/>
      <c r="N1" s="66"/>
      <c r="O1" s="66"/>
      <c r="P1" s="66"/>
      <c r="Q1" s="66"/>
      <c r="R1" s="66"/>
      <c r="S1" s="65"/>
      <c r="T1" s="66"/>
    </row>
    <row r="2" spans="1:20" ht="18.75" x14ac:dyDescent="0.3">
      <c r="A2" s="82" t="s">
        <v>178</v>
      </c>
      <c r="B2" s="83"/>
      <c r="C2" s="83"/>
      <c r="D2" s="83"/>
      <c r="E2" s="83"/>
      <c r="F2" s="83"/>
      <c r="G2" s="83"/>
      <c r="H2" s="83"/>
    </row>
    <row r="4" spans="1:20" ht="47.25" customHeight="1" x14ac:dyDescent="0.25">
      <c r="B4" s="106" t="s">
        <v>158</v>
      </c>
      <c r="C4" s="106"/>
      <c r="D4" s="106"/>
      <c r="E4" s="106"/>
      <c r="F4" s="106"/>
      <c r="G4" s="106"/>
      <c r="H4" s="106"/>
    </row>
    <row r="5" spans="1:20" ht="36" customHeight="1" x14ac:dyDescent="0.25">
      <c r="B5" s="107" t="s">
        <v>174</v>
      </c>
      <c r="C5" s="108"/>
      <c r="D5" s="108"/>
      <c r="E5" s="108"/>
      <c r="F5" s="108"/>
      <c r="G5" s="108"/>
      <c r="H5" s="109"/>
    </row>
    <row r="6" spans="1:20" ht="30" customHeight="1" x14ac:dyDescent="0.25">
      <c r="B6" s="58">
        <f>1</f>
        <v>1</v>
      </c>
      <c r="C6" s="59" t="s">
        <v>54</v>
      </c>
      <c r="D6" s="60" t="s">
        <v>139</v>
      </c>
      <c r="E6" s="18" t="s">
        <v>42</v>
      </c>
      <c r="F6" s="13">
        <v>1</v>
      </c>
      <c r="G6" s="12"/>
      <c r="H6" s="32"/>
      <c r="N6" s="6" t="e">
        <f>#REF!/#REF!</f>
        <v>#REF!</v>
      </c>
    </row>
    <row r="7" spans="1:20" ht="33.75" x14ac:dyDescent="0.25">
      <c r="B7" s="58">
        <f t="shared" ref="B7:B13" si="0">B6+1</f>
        <v>2</v>
      </c>
      <c r="C7" s="59" t="s">
        <v>54</v>
      </c>
      <c r="D7" s="60" t="s">
        <v>138</v>
      </c>
      <c r="E7" s="18" t="s">
        <v>42</v>
      </c>
      <c r="F7" s="13">
        <v>1</v>
      </c>
      <c r="G7" s="12"/>
      <c r="H7" s="32"/>
    </row>
    <row r="8" spans="1:20" ht="33.75" x14ac:dyDescent="0.25">
      <c r="B8" s="58">
        <f t="shared" si="0"/>
        <v>3</v>
      </c>
      <c r="C8" s="59" t="s">
        <v>54</v>
      </c>
      <c r="D8" s="60" t="s">
        <v>137</v>
      </c>
      <c r="E8" s="18" t="s">
        <v>42</v>
      </c>
      <c r="F8" s="13">
        <v>1</v>
      </c>
      <c r="G8" s="12"/>
      <c r="H8" s="32"/>
    </row>
    <row r="9" spans="1:20" ht="33.75" x14ac:dyDescent="0.25">
      <c r="B9" s="58">
        <f t="shared" si="0"/>
        <v>4</v>
      </c>
      <c r="C9" s="59" t="s">
        <v>54</v>
      </c>
      <c r="D9" s="60" t="s">
        <v>136</v>
      </c>
      <c r="E9" s="18" t="s">
        <v>42</v>
      </c>
      <c r="F9" s="13">
        <v>1</v>
      </c>
      <c r="G9" s="12"/>
      <c r="H9" s="32"/>
    </row>
    <row r="10" spans="1:20" ht="28.5" customHeight="1" x14ac:dyDescent="0.25">
      <c r="B10" s="58">
        <f t="shared" si="0"/>
        <v>5</v>
      </c>
      <c r="C10" s="59" t="s">
        <v>54</v>
      </c>
      <c r="D10" s="60" t="s">
        <v>135</v>
      </c>
      <c r="E10" s="18" t="s">
        <v>42</v>
      </c>
      <c r="F10" s="13">
        <v>1</v>
      </c>
      <c r="G10" s="12"/>
      <c r="H10" s="32"/>
    </row>
    <row r="11" spans="1:20" ht="33.75" x14ac:dyDescent="0.25">
      <c r="B11" s="58">
        <f t="shared" si="0"/>
        <v>6</v>
      </c>
      <c r="C11" s="59" t="s">
        <v>54</v>
      </c>
      <c r="D11" s="60" t="s">
        <v>134</v>
      </c>
      <c r="E11" s="18" t="s">
        <v>42</v>
      </c>
      <c r="F11" s="13">
        <v>1</v>
      </c>
      <c r="G11" s="12"/>
      <c r="H11" s="32"/>
    </row>
    <row r="12" spans="1:20" ht="30" customHeight="1" x14ac:dyDescent="0.25">
      <c r="B12" s="58">
        <f t="shared" si="0"/>
        <v>7</v>
      </c>
      <c r="C12" s="59" t="s">
        <v>54</v>
      </c>
      <c r="D12" s="60" t="s">
        <v>133</v>
      </c>
      <c r="E12" s="18" t="s">
        <v>42</v>
      </c>
      <c r="F12" s="13">
        <v>1</v>
      </c>
      <c r="G12" s="12"/>
      <c r="H12" s="32"/>
    </row>
    <row r="13" spans="1:20" ht="33.75" x14ac:dyDescent="0.25">
      <c r="B13" s="58">
        <f t="shared" si="0"/>
        <v>8</v>
      </c>
      <c r="C13" s="59" t="s">
        <v>54</v>
      </c>
      <c r="D13" s="60" t="s">
        <v>132</v>
      </c>
      <c r="E13" s="18" t="s">
        <v>42</v>
      </c>
      <c r="F13" s="13">
        <v>1</v>
      </c>
      <c r="G13" s="12"/>
      <c r="H13" s="32"/>
    </row>
    <row r="14" spans="1:20" ht="33.75" x14ac:dyDescent="0.25">
      <c r="B14" s="58" t="s">
        <v>10</v>
      </c>
      <c r="C14" s="59" t="s">
        <v>46</v>
      </c>
      <c r="D14" s="60" t="s">
        <v>65</v>
      </c>
      <c r="E14" s="18" t="s">
        <v>44</v>
      </c>
      <c r="F14" s="13">
        <v>1</v>
      </c>
      <c r="G14" s="12"/>
      <c r="H14" s="32"/>
    </row>
    <row r="15" spans="1:20" ht="33.75" x14ac:dyDescent="0.25">
      <c r="B15" s="58" t="s">
        <v>8</v>
      </c>
      <c r="C15" s="59" t="s">
        <v>46</v>
      </c>
      <c r="D15" s="60" t="s">
        <v>64</v>
      </c>
      <c r="E15" s="18" t="s">
        <v>44</v>
      </c>
      <c r="F15" s="13">
        <v>1</v>
      </c>
      <c r="G15" s="12"/>
      <c r="H15" s="32"/>
    </row>
    <row r="16" spans="1:20" ht="33.75" x14ac:dyDescent="0.25">
      <c r="B16" s="58" t="s">
        <v>6</v>
      </c>
      <c r="C16" s="59" t="s">
        <v>46</v>
      </c>
      <c r="D16" s="60" t="s">
        <v>63</v>
      </c>
      <c r="E16" s="18" t="s">
        <v>44</v>
      </c>
      <c r="F16" s="13">
        <v>1</v>
      </c>
      <c r="G16" s="12"/>
      <c r="H16" s="32"/>
    </row>
    <row r="17" spans="2:19" ht="33.75" x14ac:dyDescent="0.25">
      <c r="B17" s="58" t="s">
        <v>4</v>
      </c>
      <c r="C17" s="59" t="s">
        <v>46</v>
      </c>
      <c r="D17" s="60" t="s">
        <v>62</v>
      </c>
      <c r="E17" s="18" t="s">
        <v>44</v>
      </c>
      <c r="F17" s="13">
        <v>1</v>
      </c>
      <c r="G17" s="12"/>
      <c r="H17" s="32"/>
    </row>
    <row r="18" spans="2:19" ht="33.75" x14ac:dyDescent="0.25">
      <c r="B18" s="58" t="s">
        <v>61</v>
      </c>
      <c r="C18" s="59" t="s">
        <v>46</v>
      </c>
      <c r="D18" s="60" t="s">
        <v>60</v>
      </c>
      <c r="E18" s="18" t="s">
        <v>44</v>
      </c>
      <c r="F18" s="13">
        <v>1</v>
      </c>
      <c r="G18" s="12"/>
      <c r="H18" s="32"/>
    </row>
    <row r="19" spans="2:19" ht="33.75" x14ac:dyDescent="0.25">
      <c r="B19" s="58" t="s">
        <v>59</v>
      </c>
      <c r="C19" s="59" t="s">
        <v>46</v>
      </c>
      <c r="D19" s="60" t="s">
        <v>58</v>
      </c>
      <c r="E19" s="18" t="s">
        <v>44</v>
      </c>
      <c r="F19" s="13">
        <v>1</v>
      </c>
      <c r="G19" s="12"/>
      <c r="H19" s="32"/>
    </row>
    <row r="20" spans="2:19" ht="33.75" x14ac:dyDescent="0.25">
      <c r="B20" s="58" t="s">
        <v>57</v>
      </c>
      <c r="C20" s="59" t="s">
        <v>54</v>
      </c>
      <c r="D20" s="60" t="s">
        <v>56</v>
      </c>
      <c r="E20" s="18" t="s">
        <v>42</v>
      </c>
      <c r="F20" s="13">
        <v>1</v>
      </c>
      <c r="G20" s="12"/>
      <c r="H20" s="32"/>
    </row>
    <row r="21" spans="2:19" ht="33.75" x14ac:dyDescent="0.25">
      <c r="B21" s="58" t="s">
        <v>55</v>
      </c>
      <c r="C21" s="59" t="s">
        <v>54</v>
      </c>
      <c r="D21" s="60" t="s">
        <v>53</v>
      </c>
      <c r="E21" s="18" t="s">
        <v>42</v>
      </c>
      <c r="F21" s="13">
        <v>1</v>
      </c>
      <c r="G21" s="12"/>
      <c r="H21" s="32"/>
    </row>
    <row r="22" spans="2:19" x14ac:dyDescent="0.25">
      <c r="B22" s="95" t="s">
        <v>173</v>
      </c>
      <c r="C22" s="96"/>
      <c r="D22" s="96"/>
      <c r="E22" s="96"/>
      <c r="F22" s="96"/>
      <c r="G22" s="96"/>
      <c r="H22" s="8"/>
    </row>
    <row r="23" spans="2:19" ht="13.5" customHeight="1" x14ac:dyDescent="0.25">
      <c r="B23" s="92" t="s">
        <v>169</v>
      </c>
      <c r="C23" s="93"/>
      <c r="D23" s="93"/>
      <c r="E23" s="93"/>
      <c r="F23" s="93"/>
      <c r="G23" s="93"/>
      <c r="H23" s="94"/>
      <c r="I23" s="2"/>
      <c r="L23" s="3">
        <f t="shared" ref="L23:L29" si="1">K23*$L$5</f>
        <v>0</v>
      </c>
      <c r="Q23" s="9"/>
    </row>
    <row r="24" spans="2:19" ht="48.75" customHeight="1" x14ac:dyDescent="0.25">
      <c r="B24" s="102" t="s">
        <v>175</v>
      </c>
      <c r="C24" s="103"/>
      <c r="D24" s="103"/>
      <c r="E24" s="103"/>
      <c r="F24" s="103"/>
      <c r="G24" s="103"/>
      <c r="H24" s="104"/>
      <c r="L24" s="3">
        <f t="shared" si="1"/>
        <v>0</v>
      </c>
      <c r="M24" s="105" t="s">
        <v>36</v>
      </c>
      <c r="N24" s="105"/>
      <c r="O24" s="105"/>
      <c r="P24" s="105"/>
      <c r="Q24" s="9"/>
    </row>
    <row r="25" spans="2:19" ht="23.25" customHeight="1" x14ac:dyDescent="0.25">
      <c r="B25" s="17" t="s">
        <v>92</v>
      </c>
      <c r="C25" s="24" t="s">
        <v>34</v>
      </c>
      <c r="D25" s="23" t="s">
        <v>33</v>
      </c>
      <c r="E25" s="18" t="s">
        <v>32</v>
      </c>
      <c r="F25" s="13" t="s">
        <v>31</v>
      </c>
      <c r="G25" s="22" t="s">
        <v>30</v>
      </c>
      <c r="H25" s="11" t="s">
        <v>29</v>
      </c>
      <c r="K25" s="21" t="s">
        <v>30</v>
      </c>
      <c r="L25" s="3" t="e">
        <f t="shared" si="1"/>
        <v>#VALUE!</v>
      </c>
      <c r="M25" s="20" t="s">
        <v>30</v>
      </c>
      <c r="N25" s="19" t="s">
        <v>29</v>
      </c>
      <c r="O25" s="20" t="s">
        <v>30</v>
      </c>
      <c r="P25" s="19" t="s">
        <v>29</v>
      </c>
      <c r="Q25" s="9" t="str">
        <f>F25</f>
        <v>ilość</v>
      </c>
      <c r="R25" s="1" t="str">
        <f>O25</f>
        <v>cena jednostkowa</v>
      </c>
      <c r="S25" s="2" t="str">
        <f>P25</f>
        <v>Wartość</v>
      </c>
    </row>
    <row r="26" spans="2:19" ht="23.25" customHeight="1" x14ac:dyDescent="0.25">
      <c r="B26" s="17">
        <v>1</v>
      </c>
      <c r="C26" s="35" t="s">
        <v>43</v>
      </c>
      <c r="D26" s="34" t="s">
        <v>170</v>
      </c>
      <c r="E26" s="18" t="s">
        <v>42</v>
      </c>
      <c r="F26" s="33">
        <v>1</v>
      </c>
      <c r="G26" s="12"/>
      <c r="H26" s="56"/>
      <c r="K26" s="31">
        <v>50</v>
      </c>
      <c r="L26" s="3">
        <f t="shared" si="1"/>
        <v>0</v>
      </c>
      <c r="M26" s="10">
        <v>80</v>
      </c>
      <c r="N26" s="10">
        <f>F26*M26</f>
        <v>80</v>
      </c>
      <c r="O26" s="10">
        <f>M26*1.15</f>
        <v>92</v>
      </c>
      <c r="P26" s="10">
        <f>F26*O26</f>
        <v>92</v>
      </c>
      <c r="Q26" s="9">
        <v>100</v>
      </c>
      <c r="R26" s="1">
        <f>O26</f>
        <v>92</v>
      </c>
      <c r="S26" s="2">
        <f>Q26*R26</f>
        <v>9200</v>
      </c>
    </row>
    <row r="27" spans="2:19" ht="23.25" customHeight="1" x14ac:dyDescent="0.25">
      <c r="B27" s="17">
        <v>2</v>
      </c>
      <c r="C27" s="35" t="s">
        <v>43</v>
      </c>
      <c r="D27" s="34" t="s">
        <v>171</v>
      </c>
      <c r="E27" s="18" t="s">
        <v>42</v>
      </c>
      <c r="F27" s="33">
        <v>1</v>
      </c>
      <c r="G27" s="12"/>
      <c r="H27" s="56"/>
      <c r="K27" s="31">
        <v>50</v>
      </c>
      <c r="L27" s="3">
        <f t="shared" si="1"/>
        <v>0</v>
      </c>
      <c r="M27" s="10">
        <v>80</v>
      </c>
      <c r="N27" s="10">
        <f>F27*M27</f>
        <v>80</v>
      </c>
      <c r="O27" s="10">
        <f>M27*1.15</f>
        <v>92</v>
      </c>
      <c r="P27" s="10">
        <f>F27*O27</f>
        <v>92</v>
      </c>
      <c r="Q27" s="9">
        <v>100</v>
      </c>
      <c r="R27" s="1">
        <f>O27</f>
        <v>92</v>
      </c>
      <c r="S27" s="2">
        <f>Q27*R27</f>
        <v>9200</v>
      </c>
    </row>
    <row r="28" spans="2:19" x14ac:dyDescent="0.25">
      <c r="B28" s="79" t="s">
        <v>172</v>
      </c>
      <c r="C28" s="80"/>
      <c r="D28" s="80"/>
      <c r="E28" s="80"/>
      <c r="F28" s="80"/>
      <c r="G28" s="80"/>
      <c r="H28" s="29"/>
      <c r="L28" s="3">
        <f t="shared" si="1"/>
        <v>0</v>
      </c>
      <c r="N28" s="30" t="e">
        <f>#REF!+#REF!</f>
        <v>#REF!</v>
      </c>
      <c r="P28" s="30" t="e">
        <f>#REF!+#REF!</f>
        <v>#REF!</v>
      </c>
      <c r="Q28" s="30"/>
      <c r="R28" s="30"/>
      <c r="S28" s="30" t="e">
        <f>#REF!+#REF!</f>
        <v>#REF!</v>
      </c>
    </row>
    <row r="29" spans="2:19" ht="12.75" customHeight="1" x14ac:dyDescent="0.25">
      <c r="B29" s="95" t="s">
        <v>176</v>
      </c>
      <c r="C29" s="96"/>
      <c r="D29" s="96"/>
      <c r="E29" s="96"/>
      <c r="F29" s="96"/>
      <c r="G29" s="96"/>
      <c r="H29" s="7"/>
      <c r="L29" s="3">
        <f t="shared" si="1"/>
        <v>0</v>
      </c>
      <c r="N29" s="7" t="e">
        <f>N28+N22</f>
        <v>#REF!</v>
      </c>
      <c r="P29" s="7" t="e">
        <f>P28+P22</f>
        <v>#REF!</v>
      </c>
      <c r="Q29" s="7"/>
      <c r="R29" s="7"/>
      <c r="S29" s="7" t="e">
        <f>S28+S22</f>
        <v>#REF!</v>
      </c>
    </row>
  </sheetData>
  <mergeCells count="11">
    <mergeCell ref="B23:H23"/>
    <mergeCell ref="G1:H1"/>
    <mergeCell ref="A2:H2"/>
    <mergeCell ref="B4:H4"/>
    <mergeCell ref="B5:H5"/>
    <mergeCell ref="B22:G22"/>
    <mergeCell ref="B24:H24"/>
    <mergeCell ref="M24:N24"/>
    <mergeCell ref="O24:P24"/>
    <mergeCell ref="B28:G28"/>
    <mergeCell ref="B29:G29"/>
  </mergeCells>
  <printOptions horizontalCentered="1"/>
  <pageMargins left="0.59055118110236227" right="0.31496062992125984" top="0.6692913385826772" bottom="0.27559055118110237" header="0.23622047244094491" footer="0.11811023622047245"/>
  <pageSetup paperSize="9" scale="95" orientation="portrait" r:id="rId1"/>
  <headerFooter>
    <oddHeader>&amp;C&amp;"-,Pogrubiony"&amp;8Wykonanie robót budowlanych polegających na budowie zewnętrznych sieci wodociągowych i kan. sanitarnej i sieci kan. deszczowej wraz  z przyłączami i kanałami bocznymi do posesji na terenie Spółki WiK w Opola w roku 2022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16"/>
  <sheetViews>
    <sheetView view="pageBreakPreview" topLeftCell="E1" zoomScaleNormal="100" zoomScaleSheetLayoutView="100" workbookViewId="0">
      <selection activeCell="H12" sqref="H12"/>
    </sheetView>
  </sheetViews>
  <sheetFormatPr defaultColWidth="8.85546875" defaultRowHeight="15" x14ac:dyDescent="0.25"/>
  <cols>
    <col min="1" max="1" width="0.42578125" style="1" customWidth="1"/>
    <col min="2" max="2" width="3.28515625" style="5" customWidth="1"/>
    <col min="3" max="3" width="11.5703125" style="1" customWidth="1"/>
    <col min="4" max="4" width="54.28515625" style="1" customWidth="1"/>
    <col min="5" max="5" width="3" style="1" bestFit="1" customWidth="1"/>
    <col min="6" max="6" width="3.85546875" style="71" customWidth="1"/>
    <col min="7" max="7" width="10" style="2" customWidth="1"/>
    <col min="8" max="8" width="10.5703125" style="2" customWidth="1"/>
    <col min="9" max="10" width="9.140625" style="1" hidden="1" customWidth="1"/>
    <col min="11" max="11" width="9.28515625" style="3" hidden="1" customWidth="1"/>
    <col min="12" max="12" width="10.42578125" style="3" hidden="1" customWidth="1"/>
    <col min="13" max="13" width="0" style="1" hidden="1" customWidth="1"/>
    <col min="14" max="14" width="12.28515625" style="1" hidden="1" customWidth="1"/>
    <col min="15" max="15" width="0" style="1" hidden="1" customWidth="1"/>
    <col min="16" max="16" width="12.28515625" style="1" hidden="1" customWidth="1"/>
    <col min="17" max="17" width="0" style="1" hidden="1" customWidth="1"/>
    <col min="18" max="18" width="11.140625" style="1" hidden="1" customWidth="1"/>
    <col min="19" max="19" width="12.42578125" style="2" hidden="1" customWidth="1"/>
    <col min="20" max="16384" width="8.85546875" style="1"/>
  </cols>
  <sheetData>
    <row r="1" spans="1:8" ht="24.75" customHeight="1" x14ac:dyDescent="0.25">
      <c r="G1" s="81" t="s">
        <v>177</v>
      </c>
      <c r="H1" s="81"/>
    </row>
    <row r="2" spans="1:8" ht="18.75" x14ac:dyDescent="0.3">
      <c r="A2" s="82" t="s">
        <v>178</v>
      </c>
      <c r="B2" s="83"/>
      <c r="C2" s="83"/>
      <c r="D2" s="83"/>
      <c r="E2" s="83"/>
      <c r="F2" s="83"/>
      <c r="G2" s="83"/>
      <c r="H2" s="83"/>
    </row>
    <row r="3" spans="1:8" ht="12.75" customHeight="1" x14ac:dyDescent="0.3">
      <c r="A3" s="70"/>
      <c r="B3" s="84"/>
      <c r="C3" s="84"/>
      <c r="D3" s="84"/>
      <c r="E3" s="84"/>
      <c r="F3" s="84"/>
      <c r="G3" s="84"/>
      <c r="H3" s="84"/>
    </row>
    <row r="4" spans="1:8" ht="54.75" customHeight="1" x14ac:dyDescent="0.25">
      <c r="B4" s="106" t="s">
        <v>159</v>
      </c>
      <c r="C4" s="106"/>
      <c r="D4" s="106"/>
      <c r="E4" s="106"/>
      <c r="F4" s="106"/>
      <c r="G4" s="106"/>
      <c r="H4" s="106"/>
    </row>
    <row r="5" spans="1:8" ht="34.9" customHeight="1" x14ac:dyDescent="0.25">
      <c r="B5" s="107" t="s">
        <v>161</v>
      </c>
      <c r="C5" s="108"/>
      <c r="D5" s="108"/>
      <c r="E5" s="108"/>
      <c r="F5" s="108"/>
      <c r="G5" s="108"/>
      <c r="H5" s="109"/>
    </row>
    <row r="6" spans="1:8" ht="33.75" x14ac:dyDescent="0.25">
      <c r="B6" s="58">
        <f>1</f>
        <v>1</v>
      </c>
      <c r="C6" s="59" t="s">
        <v>54</v>
      </c>
      <c r="D6" s="60" t="s">
        <v>162</v>
      </c>
      <c r="E6" s="18" t="s">
        <v>42</v>
      </c>
      <c r="F6" s="13">
        <v>1</v>
      </c>
      <c r="G6" s="12"/>
      <c r="H6" s="32"/>
    </row>
    <row r="7" spans="1:8" ht="33.75" x14ac:dyDescent="0.25">
      <c r="B7" s="58">
        <f t="shared" ref="B7:B8" si="0">B6+1</f>
        <v>2</v>
      </c>
      <c r="C7" s="59" t="s">
        <v>54</v>
      </c>
      <c r="D7" s="60" t="s">
        <v>163</v>
      </c>
      <c r="E7" s="18" t="s">
        <v>42</v>
      </c>
      <c r="F7" s="13">
        <v>1</v>
      </c>
      <c r="G7" s="12"/>
      <c r="H7" s="32"/>
    </row>
    <row r="8" spans="1:8" ht="33.75" x14ac:dyDescent="0.25">
      <c r="B8" s="58">
        <f t="shared" si="0"/>
        <v>3</v>
      </c>
      <c r="C8" s="61" t="s">
        <v>54</v>
      </c>
      <c r="D8" s="62" t="s">
        <v>164</v>
      </c>
      <c r="E8" s="18" t="s">
        <v>42</v>
      </c>
      <c r="F8" s="13">
        <v>1</v>
      </c>
      <c r="G8" s="12"/>
      <c r="H8" s="32"/>
    </row>
    <row r="9" spans="1:8" ht="33.75" x14ac:dyDescent="0.25">
      <c r="B9" s="58">
        <v>4</v>
      </c>
      <c r="C9" s="59" t="s">
        <v>54</v>
      </c>
      <c r="D9" s="60" t="s">
        <v>165</v>
      </c>
      <c r="E9" s="18" t="s">
        <v>42</v>
      </c>
      <c r="F9" s="13">
        <v>1</v>
      </c>
      <c r="G9" s="12"/>
      <c r="H9" s="32"/>
    </row>
    <row r="10" spans="1:8" ht="33.75" x14ac:dyDescent="0.25">
      <c r="B10" s="58">
        <v>5</v>
      </c>
      <c r="C10" s="59" t="s">
        <v>54</v>
      </c>
      <c r="D10" s="60" t="s">
        <v>166</v>
      </c>
      <c r="E10" s="18" t="s">
        <v>42</v>
      </c>
      <c r="F10" s="13">
        <v>1</v>
      </c>
      <c r="G10" s="12"/>
      <c r="H10" s="32"/>
    </row>
    <row r="11" spans="1:8" ht="33.75" x14ac:dyDescent="0.25">
      <c r="B11" s="58">
        <v>6</v>
      </c>
      <c r="C11" s="61" t="s">
        <v>54</v>
      </c>
      <c r="D11" s="62" t="s">
        <v>167</v>
      </c>
      <c r="E11" s="18" t="s">
        <v>42</v>
      </c>
      <c r="F11" s="13">
        <v>1</v>
      </c>
      <c r="G11" s="12"/>
      <c r="H11" s="32"/>
    </row>
    <row r="12" spans="1:8" x14ac:dyDescent="0.25">
      <c r="B12" s="95" t="s">
        <v>168</v>
      </c>
      <c r="C12" s="96"/>
      <c r="D12" s="96"/>
      <c r="E12" s="96"/>
      <c r="F12" s="96"/>
      <c r="G12" s="96"/>
      <c r="H12" s="8"/>
    </row>
    <row r="16" spans="1:8" x14ac:dyDescent="0.25">
      <c r="D16" s="69"/>
    </row>
  </sheetData>
  <mergeCells count="6">
    <mergeCell ref="B12:G12"/>
    <mergeCell ref="G1:H1"/>
    <mergeCell ref="A2:H2"/>
    <mergeCell ref="B3:H3"/>
    <mergeCell ref="B4:H4"/>
    <mergeCell ref="B5:H5"/>
  </mergeCells>
  <printOptions horizontalCentered="1"/>
  <pageMargins left="0.59055118110236227" right="0.31496062992125984" top="0.6692913385826772" bottom="0.27559055118110237" header="0.23622047244094491" footer="0.11811023622047245"/>
  <pageSetup paperSize="9" scale="95" orientation="portrait" r:id="rId1"/>
  <headerFooter>
    <oddHeader>&amp;C&amp;"-,Pogrubiony"&amp;8Wykonanie robót budowlanych polegających na budowie zewnętrznych sieci wodociągowych i kan. sanitarnej i sieci kan. deszczowej wraz  z przyłączami i kanałami bocznymi do posesji na terenie Spółki WiK w Opola w roku 2022</oddHead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48"/>
  <sheetViews>
    <sheetView tabSelected="1" view="pageBreakPreview" topLeftCell="A13" zoomScale="115" zoomScaleNormal="100" zoomScaleSheetLayoutView="115" workbookViewId="0">
      <selection activeCell="E1" sqref="E1:H1"/>
    </sheetView>
  </sheetViews>
  <sheetFormatPr defaultColWidth="8.85546875" defaultRowHeight="15" x14ac:dyDescent="0.25"/>
  <cols>
    <col min="1" max="1" width="0.42578125" style="1" customWidth="1"/>
    <col min="2" max="2" width="3.28515625" style="5" customWidth="1"/>
    <col min="3" max="3" width="11.5703125" style="1" customWidth="1"/>
    <col min="4" max="4" width="54.28515625" style="1" customWidth="1"/>
    <col min="5" max="5" width="3" style="1" bestFit="1" customWidth="1"/>
    <col min="6" max="6" width="3.85546875" style="4" customWidth="1"/>
    <col min="7" max="7" width="10" style="2" customWidth="1"/>
    <col min="8" max="8" width="10.5703125" style="2" customWidth="1"/>
    <col min="9" max="9" width="10" style="1" hidden="1" customWidth="1"/>
    <col min="10" max="10" width="9.140625" style="1" customWidth="1"/>
    <col min="11" max="12" width="8.85546875" style="1" customWidth="1"/>
    <col min="13" max="16384" width="8.85546875" style="1"/>
  </cols>
  <sheetData>
    <row r="1" spans="1:10" ht="26.25" customHeight="1" x14ac:dyDescent="0.25">
      <c r="E1" s="81"/>
      <c r="F1" s="81"/>
      <c r="G1" s="81"/>
      <c r="H1" s="81"/>
      <c r="I1" s="68"/>
      <c r="J1" s="68"/>
    </row>
    <row r="2" spans="1:10" ht="18.75" x14ac:dyDescent="0.3">
      <c r="A2" s="82" t="s">
        <v>205</v>
      </c>
      <c r="B2" s="83"/>
      <c r="C2" s="83"/>
      <c r="D2" s="83"/>
      <c r="E2" s="83"/>
      <c r="F2" s="83"/>
      <c r="G2" s="83"/>
      <c r="H2" s="83"/>
    </row>
    <row r="3" spans="1:10" ht="34.9" customHeight="1" x14ac:dyDescent="0.3">
      <c r="A3" s="57"/>
      <c r="B3" s="84" t="s">
        <v>179</v>
      </c>
      <c r="C3" s="84"/>
      <c r="D3" s="84"/>
      <c r="E3" s="84"/>
      <c r="F3" s="84"/>
      <c r="G3" s="84"/>
      <c r="H3" s="84"/>
      <c r="I3" s="74">
        <v>0.18</v>
      </c>
    </row>
    <row r="4" spans="1:10" ht="12" customHeight="1" x14ac:dyDescent="0.25">
      <c r="B4" s="85" t="s">
        <v>157</v>
      </c>
      <c r="C4" s="85"/>
      <c r="D4" s="85"/>
      <c r="E4" s="85"/>
      <c r="F4" s="85"/>
      <c r="G4" s="85"/>
      <c r="H4" s="85"/>
    </row>
    <row r="5" spans="1:10" ht="69.75" customHeight="1" x14ac:dyDescent="0.25">
      <c r="B5" s="86" t="s">
        <v>156</v>
      </c>
      <c r="C5" s="87"/>
      <c r="D5" s="87"/>
      <c r="E5" s="87"/>
      <c r="F5" s="87"/>
      <c r="G5" s="87"/>
      <c r="H5" s="88"/>
    </row>
    <row r="6" spans="1:10" ht="22.5" customHeight="1" x14ac:dyDescent="0.25">
      <c r="B6" s="17" t="s">
        <v>92</v>
      </c>
      <c r="C6" s="24" t="s">
        <v>34</v>
      </c>
      <c r="D6" s="23" t="s">
        <v>155</v>
      </c>
      <c r="E6" s="18" t="s">
        <v>32</v>
      </c>
      <c r="F6" s="13" t="s">
        <v>154</v>
      </c>
      <c r="G6" s="22" t="s">
        <v>153</v>
      </c>
      <c r="H6" s="11" t="s">
        <v>29</v>
      </c>
    </row>
    <row r="7" spans="1:10" ht="23.25" customHeight="1" x14ac:dyDescent="0.25">
      <c r="B7" s="17" t="s">
        <v>28</v>
      </c>
      <c r="C7" s="39" t="s">
        <v>152</v>
      </c>
      <c r="D7" s="38" t="s">
        <v>151</v>
      </c>
      <c r="E7" s="18" t="s">
        <v>42</v>
      </c>
      <c r="F7" s="13">
        <v>1</v>
      </c>
      <c r="G7" s="12"/>
      <c r="H7" s="32"/>
      <c r="I7" s="1">
        <v>405</v>
      </c>
    </row>
    <row r="8" spans="1:10" ht="24.75" customHeight="1" x14ac:dyDescent="0.25">
      <c r="B8" s="17">
        <f t="shared" ref="B8:B24" si="0">B7+1</f>
        <v>2</v>
      </c>
      <c r="C8" s="39" t="s">
        <v>43</v>
      </c>
      <c r="D8" s="38" t="s">
        <v>150</v>
      </c>
      <c r="E8" s="18" t="s">
        <v>42</v>
      </c>
      <c r="F8" s="13">
        <v>1</v>
      </c>
      <c r="G8" s="12"/>
      <c r="H8" s="32"/>
      <c r="I8" s="1">
        <v>387</v>
      </c>
    </row>
    <row r="9" spans="1:10" ht="20.25" customHeight="1" x14ac:dyDescent="0.25">
      <c r="B9" s="17">
        <f t="shared" si="0"/>
        <v>3</v>
      </c>
      <c r="C9" s="39" t="s">
        <v>43</v>
      </c>
      <c r="D9" s="38" t="s">
        <v>149</v>
      </c>
      <c r="E9" s="18" t="s">
        <v>42</v>
      </c>
      <c r="F9" s="13">
        <v>1</v>
      </c>
      <c r="G9" s="12"/>
      <c r="H9" s="32"/>
      <c r="I9" s="1">
        <v>360</v>
      </c>
    </row>
    <row r="10" spans="1:10" ht="21" customHeight="1" x14ac:dyDescent="0.25">
      <c r="B10" s="17">
        <f t="shared" si="0"/>
        <v>4</v>
      </c>
      <c r="C10" s="39" t="s">
        <v>43</v>
      </c>
      <c r="D10" s="38" t="s">
        <v>148</v>
      </c>
      <c r="E10" s="18" t="s">
        <v>42</v>
      </c>
      <c r="F10" s="13">
        <v>1</v>
      </c>
      <c r="G10" s="12"/>
      <c r="H10" s="32"/>
      <c r="I10" s="1">
        <v>342</v>
      </c>
    </row>
    <row r="11" spans="1:10" ht="21.75" customHeight="1" x14ac:dyDescent="0.25">
      <c r="B11" s="17">
        <f t="shared" si="0"/>
        <v>5</v>
      </c>
      <c r="C11" s="39" t="s">
        <v>43</v>
      </c>
      <c r="D11" s="38" t="s">
        <v>147</v>
      </c>
      <c r="E11" s="18" t="s">
        <v>42</v>
      </c>
      <c r="F11" s="13">
        <v>1</v>
      </c>
      <c r="G11" s="12"/>
      <c r="H11" s="32"/>
      <c r="I11" s="1">
        <v>423</v>
      </c>
    </row>
    <row r="12" spans="1:10" ht="22.5" customHeight="1" x14ac:dyDescent="0.25">
      <c r="B12" s="17">
        <f t="shared" si="0"/>
        <v>6</v>
      </c>
      <c r="C12" s="39" t="s">
        <v>43</v>
      </c>
      <c r="D12" s="38" t="s">
        <v>146</v>
      </c>
      <c r="E12" s="18" t="s">
        <v>42</v>
      </c>
      <c r="F12" s="13">
        <v>1</v>
      </c>
      <c r="G12" s="12"/>
      <c r="H12" s="32"/>
      <c r="I12" s="1">
        <v>405</v>
      </c>
    </row>
    <row r="13" spans="1:10" ht="18.75" customHeight="1" x14ac:dyDescent="0.25">
      <c r="B13" s="17">
        <f t="shared" si="0"/>
        <v>7</v>
      </c>
      <c r="C13" s="39" t="s">
        <v>43</v>
      </c>
      <c r="D13" s="38" t="s">
        <v>145</v>
      </c>
      <c r="E13" s="18" t="s">
        <v>42</v>
      </c>
      <c r="F13" s="13">
        <v>1</v>
      </c>
      <c r="G13" s="12"/>
      <c r="H13" s="32"/>
      <c r="I13" s="1">
        <v>414</v>
      </c>
    </row>
    <row r="14" spans="1:10" ht="19.5" customHeight="1" x14ac:dyDescent="0.25">
      <c r="B14" s="17">
        <f t="shared" si="0"/>
        <v>8</v>
      </c>
      <c r="C14" s="39" t="s">
        <v>43</v>
      </c>
      <c r="D14" s="38" t="s">
        <v>144</v>
      </c>
      <c r="E14" s="18" t="s">
        <v>42</v>
      </c>
      <c r="F14" s="13">
        <v>1</v>
      </c>
      <c r="G14" s="12"/>
      <c r="H14" s="32"/>
      <c r="I14" s="1">
        <v>396</v>
      </c>
    </row>
    <row r="15" spans="1:10" ht="24" customHeight="1" x14ac:dyDescent="0.25">
      <c r="B15" s="17">
        <f t="shared" si="0"/>
        <v>9</v>
      </c>
      <c r="C15" s="39" t="s">
        <v>43</v>
      </c>
      <c r="D15" s="38" t="s">
        <v>143</v>
      </c>
      <c r="E15" s="18" t="s">
        <v>42</v>
      </c>
      <c r="F15" s="13">
        <v>1</v>
      </c>
      <c r="G15" s="12"/>
      <c r="H15" s="32"/>
      <c r="I15" s="1">
        <v>495</v>
      </c>
    </row>
    <row r="16" spans="1:10" ht="21.75" customHeight="1" x14ac:dyDescent="0.25">
      <c r="B16" s="17">
        <f t="shared" si="0"/>
        <v>10</v>
      </c>
      <c r="C16" s="39" t="s">
        <v>43</v>
      </c>
      <c r="D16" s="38" t="s">
        <v>142</v>
      </c>
      <c r="E16" s="18" t="s">
        <v>42</v>
      </c>
      <c r="F16" s="13">
        <v>1</v>
      </c>
      <c r="G16" s="12"/>
      <c r="H16" s="32"/>
      <c r="I16" s="1">
        <v>477</v>
      </c>
    </row>
    <row r="17" spans="2:9" ht="23.25" customHeight="1" x14ac:dyDescent="0.25">
      <c r="B17" s="17">
        <f t="shared" si="0"/>
        <v>11</v>
      </c>
      <c r="C17" s="39" t="s">
        <v>43</v>
      </c>
      <c r="D17" s="38" t="s">
        <v>141</v>
      </c>
      <c r="E17" s="18" t="s">
        <v>42</v>
      </c>
      <c r="F17" s="13">
        <v>1</v>
      </c>
      <c r="G17" s="12"/>
      <c r="H17" s="32"/>
      <c r="I17" s="1">
        <v>441</v>
      </c>
    </row>
    <row r="18" spans="2:9" ht="23.25" customHeight="1" x14ac:dyDescent="0.25">
      <c r="B18" s="17">
        <f t="shared" si="0"/>
        <v>12</v>
      </c>
      <c r="C18" s="39" t="s">
        <v>43</v>
      </c>
      <c r="D18" s="38" t="s">
        <v>140</v>
      </c>
      <c r="E18" s="18" t="s">
        <v>42</v>
      </c>
      <c r="F18" s="13">
        <v>1</v>
      </c>
      <c r="G18" s="12"/>
      <c r="H18" s="32"/>
      <c r="I18" s="1">
        <v>378</v>
      </c>
    </row>
    <row r="19" spans="2:9" ht="21" customHeight="1" x14ac:dyDescent="0.25">
      <c r="B19" s="17">
        <f>B18+1</f>
        <v>13</v>
      </c>
      <c r="C19" s="39" t="s">
        <v>54</v>
      </c>
      <c r="D19" s="38" t="s">
        <v>131</v>
      </c>
      <c r="E19" s="18" t="s">
        <v>78</v>
      </c>
      <c r="F19" s="13">
        <v>1</v>
      </c>
      <c r="G19" s="12"/>
      <c r="H19" s="32"/>
      <c r="I19" s="1">
        <v>1890</v>
      </c>
    </row>
    <row r="20" spans="2:9" ht="19.5" customHeight="1" x14ac:dyDescent="0.25">
      <c r="B20" s="17">
        <f t="shared" si="0"/>
        <v>14</v>
      </c>
      <c r="C20" s="35" t="s">
        <v>43</v>
      </c>
      <c r="D20" s="34" t="s">
        <v>130</v>
      </c>
      <c r="E20" s="18" t="s">
        <v>78</v>
      </c>
      <c r="F20" s="13">
        <v>1</v>
      </c>
      <c r="G20" s="12"/>
      <c r="H20" s="32"/>
      <c r="I20" s="1">
        <v>4950</v>
      </c>
    </row>
    <row r="21" spans="2:9" ht="25.5" customHeight="1" x14ac:dyDescent="0.25">
      <c r="B21" s="17">
        <f t="shared" si="0"/>
        <v>15</v>
      </c>
      <c r="C21" s="35" t="s">
        <v>43</v>
      </c>
      <c r="D21" s="34" t="s">
        <v>129</v>
      </c>
      <c r="E21" s="18" t="s">
        <v>42</v>
      </c>
      <c r="F21" s="13">
        <v>1</v>
      </c>
      <c r="G21" s="12"/>
      <c r="H21" s="32"/>
      <c r="I21" s="1">
        <v>243</v>
      </c>
    </row>
    <row r="22" spans="2:9" ht="21" customHeight="1" x14ac:dyDescent="0.25">
      <c r="B22" s="17">
        <f t="shared" si="0"/>
        <v>16</v>
      </c>
      <c r="C22" s="35" t="s">
        <v>43</v>
      </c>
      <c r="D22" s="34" t="s">
        <v>128</v>
      </c>
      <c r="E22" s="18" t="s">
        <v>42</v>
      </c>
      <c r="F22" s="13">
        <v>1</v>
      </c>
      <c r="G22" s="12"/>
      <c r="H22" s="32"/>
      <c r="I22" s="1">
        <v>279</v>
      </c>
    </row>
    <row r="23" spans="2:9" ht="21" customHeight="1" x14ac:dyDescent="0.25">
      <c r="B23" s="17">
        <f t="shared" si="0"/>
        <v>17</v>
      </c>
      <c r="C23" s="35" t="s">
        <v>43</v>
      </c>
      <c r="D23" s="34" t="s">
        <v>127</v>
      </c>
      <c r="E23" s="18" t="s">
        <v>42</v>
      </c>
      <c r="F23" s="13">
        <v>1</v>
      </c>
      <c r="G23" s="12"/>
      <c r="H23" s="32"/>
      <c r="I23" s="1">
        <v>324</v>
      </c>
    </row>
    <row r="24" spans="2:9" ht="22.5" customHeight="1" x14ac:dyDescent="0.25">
      <c r="B24" s="17">
        <f t="shared" si="0"/>
        <v>18</v>
      </c>
      <c r="C24" s="35" t="s">
        <v>43</v>
      </c>
      <c r="D24" s="34" t="s">
        <v>126</v>
      </c>
      <c r="E24" s="18" t="s">
        <v>42</v>
      </c>
      <c r="F24" s="13">
        <v>1</v>
      </c>
      <c r="G24" s="12"/>
      <c r="H24" s="32"/>
      <c r="I24" s="1">
        <v>355.5</v>
      </c>
    </row>
    <row r="25" spans="2:9" ht="12.75" customHeight="1" x14ac:dyDescent="0.25">
      <c r="B25" s="79" t="s">
        <v>125</v>
      </c>
      <c r="C25" s="80"/>
      <c r="D25" s="80"/>
      <c r="E25" s="80"/>
      <c r="F25" s="80"/>
      <c r="G25" s="80"/>
      <c r="H25" s="36"/>
      <c r="I25" s="36">
        <f>SUM(I7:I24)</f>
        <v>12964.5</v>
      </c>
    </row>
    <row r="26" spans="2:9" ht="13.5" customHeight="1" x14ac:dyDescent="0.25">
      <c r="B26" s="92" t="s">
        <v>124</v>
      </c>
      <c r="C26" s="93"/>
      <c r="D26" s="93"/>
      <c r="E26" s="93"/>
      <c r="F26" s="93"/>
      <c r="G26" s="93"/>
      <c r="H26" s="94"/>
      <c r="I26" s="2"/>
    </row>
    <row r="27" spans="2:9" ht="67.5" customHeight="1" x14ac:dyDescent="0.25">
      <c r="B27" s="86" t="s">
        <v>123</v>
      </c>
      <c r="C27" s="87"/>
      <c r="D27" s="87"/>
      <c r="E27" s="87"/>
      <c r="F27" s="87"/>
      <c r="G27" s="87"/>
      <c r="H27" s="88"/>
    </row>
    <row r="28" spans="2:9" ht="23.25" customHeight="1" x14ac:dyDescent="0.25">
      <c r="B28" s="17" t="s">
        <v>92</v>
      </c>
      <c r="C28" s="24" t="s">
        <v>34</v>
      </c>
      <c r="D28" s="23" t="s">
        <v>33</v>
      </c>
      <c r="E28" s="18" t="s">
        <v>32</v>
      </c>
      <c r="F28" s="13" t="s">
        <v>31</v>
      </c>
      <c r="G28" s="22" t="s">
        <v>30</v>
      </c>
      <c r="H28" s="11" t="s">
        <v>29</v>
      </c>
    </row>
    <row r="29" spans="2:9" ht="23.25" customHeight="1" x14ac:dyDescent="0.25">
      <c r="B29" s="17" t="s">
        <v>28</v>
      </c>
      <c r="C29" s="35" t="s">
        <v>43</v>
      </c>
      <c r="D29" s="34" t="s">
        <v>122</v>
      </c>
      <c r="E29" s="18" t="s">
        <v>42</v>
      </c>
      <c r="F29" s="33">
        <v>1</v>
      </c>
      <c r="G29" s="12"/>
      <c r="H29" s="56"/>
      <c r="I29" s="1">
        <v>207</v>
      </c>
    </row>
    <row r="30" spans="2:9" ht="23.25" customHeight="1" x14ac:dyDescent="0.25">
      <c r="B30" s="17" t="e">
        <f>#REF!+1</f>
        <v>#REF!</v>
      </c>
      <c r="C30" s="35" t="s">
        <v>43</v>
      </c>
      <c r="D30" s="34" t="s">
        <v>121</v>
      </c>
      <c r="E30" s="18" t="s">
        <v>78</v>
      </c>
      <c r="F30" s="33">
        <v>1</v>
      </c>
      <c r="G30" s="12"/>
      <c r="H30" s="56"/>
      <c r="I30" s="1">
        <v>1728</v>
      </c>
    </row>
    <row r="31" spans="2:9" x14ac:dyDescent="0.25">
      <c r="B31" s="79" t="s">
        <v>120</v>
      </c>
      <c r="C31" s="80"/>
      <c r="D31" s="80"/>
      <c r="E31" s="80"/>
      <c r="F31" s="80"/>
      <c r="G31" s="80"/>
      <c r="H31" s="29"/>
      <c r="I31" s="29">
        <f>SUM(I29:I30)</f>
        <v>1935</v>
      </c>
    </row>
    <row r="32" spans="2:9" ht="12.75" customHeight="1" x14ac:dyDescent="0.25">
      <c r="B32" s="95" t="s">
        <v>119</v>
      </c>
      <c r="C32" s="96"/>
      <c r="D32" s="96"/>
      <c r="E32" s="96"/>
      <c r="F32" s="96"/>
      <c r="G32" s="96"/>
      <c r="H32" s="7"/>
      <c r="I32" s="7">
        <f>I25+I31</f>
        <v>14899.5</v>
      </c>
    </row>
    <row r="33" spans="2:9" ht="3.75" customHeight="1" x14ac:dyDescent="0.25"/>
    <row r="34" spans="2:9" x14ac:dyDescent="0.25">
      <c r="B34" s="97" t="s">
        <v>118</v>
      </c>
      <c r="C34" s="97"/>
      <c r="D34" s="97"/>
      <c r="E34" s="97"/>
      <c r="F34" s="97"/>
      <c r="G34" s="97"/>
      <c r="H34" s="97"/>
    </row>
    <row r="35" spans="2:9" ht="61.5" customHeight="1" x14ac:dyDescent="0.25">
      <c r="B35" s="86" t="s">
        <v>117</v>
      </c>
      <c r="C35" s="87"/>
      <c r="D35" s="87"/>
      <c r="E35" s="87"/>
      <c r="F35" s="87"/>
      <c r="G35" s="87"/>
      <c r="H35" s="88"/>
    </row>
    <row r="36" spans="2:9" ht="25.5" customHeight="1" x14ac:dyDescent="0.25">
      <c r="B36" s="51" t="s">
        <v>35</v>
      </c>
      <c r="C36" s="50" t="s">
        <v>34</v>
      </c>
      <c r="D36" s="49" t="s">
        <v>33</v>
      </c>
      <c r="E36" s="48" t="s">
        <v>32</v>
      </c>
      <c r="F36" s="47" t="s">
        <v>31</v>
      </c>
      <c r="G36" s="46" t="s">
        <v>30</v>
      </c>
      <c r="H36" s="45" t="s">
        <v>29</v>
      </c>
    </row>
    <row r="37" spans="2:9" ht="23.25" customHeight="1" x14ac:dyDescent="0.25">
      <c r="B37" s="17" t="s">
        <v>28</v>
      </c>
      <c r="C37" s="39" t="s">
        <v>46</v>
      </c>
      <c r="D37" s="38" t="s">
        <v>180</v>
      </c>
      <c r="E37" s="18" t="s">
        <v>42</v>
      </c>
      <c r="F37" s="33">
        <v>1</v>
      </c>
      <c r="G37" s="12"/>
      <c r="H37" s="32"/>
      <c r="I37" s="1">
        <v>378</v>
      </c>
    </row>
    <row r="38" spans="2:9" ht="23.25" customHeight="1" x14ac:dyDescent="0.25">
      <c r="B38" s="17">
        <f t="shared" ref="B38:B50" si="1">B37+1</f>
        <v>2</v>
      </c>
      <c r="C38" s="39" t="s">
        <v>46</v>
      </c>
      <c r="D38" s="38" t="s">
        <v>181</v>
      </c>
      <c r="E38" s="18" t="s">
        <v>42</v>
      </c>
      <c r="F38" s="33">
        <v>1</v>
      </c>
      <c r="G38" s="12"/>
      <c r="H38" s="32"/>
      <c r="I38" s="1">
        <v>361</v>
      </c>
    </row>
    <row r="39" spans="2:9" ht="23.25" customHeight="1" x14ac:dyDescent="0.25">
      <c r="B39" s="17">
        <f t="shared" si="1"/>
        <v>3</v>
      </c>
      <c r="C39" s="39" t="s">
        <v>46</v>
      </c>
      <c r="D39" s="38" t="s">
        <v>182</v>
      </c>
      <c r="E39" s="18" t="s">
        <v>42</v>
      </c>
      <c r="F39" s="33">
        <v>1</v>
      </c>
      <c r="G39" s="12"/>
      <c r="H39" s="32"/>
      <c r="I39" s="1">
        <v>302</v>
      </c>
    </row>
    <row r="40" spans="2:9" ht="23.25" customHeight="1" x14ac:dyDescent="0.25">
      <c r="B40" s="17">
        <f t="shared" si="1"/>
        <v>4</v>
      </c>
      <c r="C40" s="39" t="s">
        <v>46</v>
      </c>
      <c r="D40" s="38" t="s">
        <v>183</v>
      </c>
      <c r="E40" s="18" t="s">
        <v>42</v>
      </c>
      <c r="F40" s="33">
        <v>1</v>
      </c>
      <c r="G40" s="12"/>
      <c r="H40" s="32"/>
      <c r="I40" s="1">
        <v>277</v>
      </c>
    </row>
    <row r="41" spans="2:9" ht="23.25" customHeight="1" x14ac:dyDescent="0.25">
      <c r="B41" s="17">
        <f t="shared" si="1"/>
        <v>5</v>
      </c>
      <c r="C41" s="39" t="s">
        <v>46</v>
      </c>
      <c r="D41" s="38" t="s">
        <v>184</v>
      </c>
      <c r="E41" s="18" t="s">
        <v>42</v>
      </c>
      <c r="F41" s="33">
        <v>1</v>
      </c>
      <c r="G41" s="12"/>
      <c r="H41" s="32"/>
      <c r="I41" s="1">
        <v>361</v>
      </c>
    </row>
    <row r="42" spans="2:9" ht="23.25" customHeight="1" x14ac:dyDescent="0.25">
      <c r="B42" s="17">
        <f t="shared" si="1"/>
        <v>6</v>
      </c>
      <c r="C42" s="39" t="s">
        <v>46</v>
      </c>
      <c r="D42" s="38" t="s">
        <v>185</v>
      </c>
      <c r="E42" s="18" t="s">
        <v>42</v>
      </c>
      <c r="F42" s="33">
        <v>1</v>
      </c>
      <c r="G42" s="12"/>
      <c r="H42" s="32"/>
      <c r="I42" s="1">
        <v>344</v>
      </c>
    </row>
    <row r="43" spans="2:9" ht="23.25" customHeight="1" x14ac:dyDescent="0.25">
      <c r="B43" s="17">
        <f t="shared" si="1"/>
        <v>7</v>
      </c>
      <c r="C43" s="39" t="s">
        <v>46</v>
      </c>
      <c r="D43" s="38" t="s">
        <v>186</v>
      </c>
      <c r="E43" s="18" t="s">
        <v>42</v>
      </c>
      <c r="F43" s="33">
        <v>1</v>
      </c>
      <c r="G43" s="12"/>
      <c r="H43" s="32"/>
      <c r="I43" s="1">
        <v>361</v>
      </c>
    </row>
    <row r="44" spans="2:9" ht="23.25" customHeight="1" x14ac:dyDescent="0.25">
      <c r="B44" s="17">
        <f t="shared" si="1"/>
        <v>8</v>
      </c>
      <c r="C44" s="35" t="s">
        <v>46</v>
      </c>
      <c r="D44" s="38" t="s">
        <v>187</v>
      </c>
      <c r="E44" s="18" t="s">
        <v>42</v>
      </c>
      <c r="F44" s="33">
        <v>1</v>
      </c>
      <c r="G44" s="12"/>
      <c r="H44" s="32"/>
      <c r="I44" s="1">
        <v>285.5</v>
      </c>
    </row>
    <row r="45" spans="2:9" ht="23.25" customHeight="1" x14ac:dyDescent="0.25">
      <c r="B45" s="17">
        <f t="shared" si="1"/>
        <v>9</v>
      </c>
      <c r="C45" s="35" t="s">
        <v>46</v>
      </c>
      <c r="D45" s="37" t="s">
        <v>116</v>
      </c>
      <c r="E45" s="18" t="s">
        <v>78</v>
      </c>
      <c r="F45" s="33">
        <v>1</v>
      </c>
      <c r="G45" s="12"/>
      <c r="H45" s="32"/>
      <c r="I45" s="1">
        <v>1596</v>
      </c>
    </row>
    <row r="46" spans="2:9" ht="22.5" customHeight="1" x14ac:dyDescent="0.25">
      <c r="B46" s="17">
        <f t="shared" si="1"/>
        <v>10</v>
      </c>
      <c r="C46" s="35" t="s">
        <v>46</v>
      </c>
      <c r="D46" s="37" t="s">
        <v>94</v>
      </c>
      <c r="E46" s="18" t="s">
        <v>78</v>
      </c>
      <c r="F46" s="33">
        <v>1</v>
      </c>
      <c r="G46" s="12"/>
      <c r="H46" s="32"/>
      <c r="I46" s="1">
        <v>2058</v>
      </c>
    </row>
    <row r="47" spans="2:9" ht="23.25" customHeight="1" x14ac:dyDescent="0.25">
      <c r="B47" s="17">
        <f t="shared" si="1"/>
        <v>11</v>
      </c>
      <c r="C47" s="35" t="s">
        <v>46</v>
      </c>
      <c r="D47" s="37" t="s">
        <v>93</v>
      </c>
      <c r="E47" s="18" t="s">
        <v>78</v>
      </c>
      <c r="F47" s="33">
        <v>1</v>
      </c>
      <c r="G47" s="12"/>
      <c r="H47" s="32"/>
      <c r="I47" s="1">
        <v>3192</v>
      </c>
    </row>
    <row r="48" spans="2:9" ht="25.5" customHeight="1" x14ac:dyDescent="0.25">
      <c r="B48" s="17">
        <f t="shared" si="1"/>
        <v>12</v>
      </c>
      <c r="C48" s="35" t="s">
        <v>46</v>
      </c>
      <c r="D48" s="37" t="s">
        <v>115</v>
      </c>
      <c r="E48" s="18" t="s">
        <v>78</v>
      </c>
      <c r="F48" s="33">
        <v>1</v>
      </c>
      <c r="G48" s="12"/>
      <c r="H48" s="32"/>
      <c r="I48" s="1">
        <v>3528</v>
      </c>
    </row>
    <row r="49" spans="2:9" ht="26.25" customHeight="1" x14ac:dyDescent="0.25">
      <c r="B49" s="17">
        <f t="shared" si="1"/>
        <v>13</v>
      </c>
      <c r="C49" s="35" t="s">
        <v>46</v>
      </c>
      <c r="D49" s="37" t="s">
        <v>114</v>
      </c>
      <c r="E49" s="18" t="s">
        <v>78</v>
      </c>
      <c r="F49" s="33">
        <v>1</v>
      </c>
      <c r="G49" s="12"/>
      <c r="H49" s="32"/>
      <c r="I49" s="1">
        <v>4200</v>
      </c>
    </row>
    <row r="50" spans="2:9" ht="22.5" customHeight="1" x14ac:dyDescent="0.25">
      <c r="B50" s="17">
        <f t="shared" si="1"/>
        <v>14</v>
      </c>
      <c r="C50" s="35" t="s">
        <v>46</v>
      </c>
      <c r="D50" s="37" t="s">
        <v>113</v>
      </c>
      <c r="E50" s="18" t="s">
        <v>78</v>
      </c>
      <c r="F50" s="33">
        <v>1</v>
      </c>
      <c r="G50" s="12"/>
      <c r="H50" s="32"/>
      <c r="I50" s="1">
        <v>5292</v>
      </c>
    </row>
    <row r="51" spans="2:9" x14ac:dyDescent="0.25">
      <c r="B51" s="79" t="s">
        <v>112</v>
      </c>
      <c r="C51" s="80"/>
      <c r="D51" s="80"/>
      <c r="E51" s="80"/>
      <c r="F51" s="80"/>
      <c r="G51" s="80"/>
      <c r="H51" s="36"/>
      <c r="I51" s="36">
        <f>SUM(I37:I50)</f>
        <v>22535.5</v>
      </c>
    </row>
    <row r="52" spans="2:9" ht="69.75" customHeight="1" x14ac:dyDescent="0.25">
      <c r="B52" s="86" t="s">
        <v>201</v>
      </c>
      <c r="C52" s="87"/>
      <c r="D52" s="87"/>
      <c r="E52" s="87"/>
      <c r="F52" s="87"/>
      <c r="G52" s="87"/>
      <c r="H52" s="88"/>
    </row>
    <row r="53" spans="2:9" ht="27" customHeight="1" x14ac:dyDescent="0.25">
      <c r="B53" s="17" t="s">
        <v>35</v>
      </c>
      <c r="C53" s="24" t="s">
        <v>34</v>
      </c>
      <c r="D53" s="23" t="s">
        <v>33</v>
      </c>
      <c r="E53" s="18" t="s">
        <v>32</v>
      </c>
      <c r="F53" s="13" t="s">
        <v>31</v>
      </c>
      <c r="G53" s="22" t="s">
        <v>30</v>
      </c>
      <c r="H53" s="11" t="s">
        <v>29</v>
      </c>
    </row>
    <row r="54" spans="2:9" ht="23.25" customHeight="1" x14ac:dyDescent="0.25">
      <c r="B54" s="17">
        <f>B50+1</f>
        <v>15</v>
      </c>
      <c r="C54" s="39" t="s">
        <v>46</v>
      </c>
      <c r="D54" s="38" t="s">
        <v>188</v>
      </c>
      <c r="E54" s="18" t="s">
        <v>42</v>
      </c>
      <c r="F54" s="13">
        <v>1</v>
      </c>
      <c r="G54" s="12"/>
      <c r="H54" s="32"/>
      <c r="I54" s="1">
        <v>462</v>
      </c>
    </row>
    <row r="55" spans="2:9" ht="23.25" customHeight="1" x14ac:dyDescent="0.25">
      <c r="B55" s="17">
        <f t="shared" ref="B55:B67" si="2">B54+1</f>
        <v>16</v>
      </c>
      <c r="C55" s="39" t="s">
        <v>46</v>
      </c>
      <c r="D55" s="38" t="s">
        <v>189</v>
      </c>
      <c r="E55" s="18" t="s">
        <v>42</v>
      </c>
      <c r="F55" s="13">
        <v>1</v>
      </c>
      <c r="G55" s="12"/>
      <c r="H55" s="32"/>
      <c r="I55" s="1">
        <v>420</v>
      </c>
    </row>
    <row r="56" spans="2:9" ht="23.25" customHeight="1" x14ac:dyDescent="0.25">
      <c r="B56" s="17">
        <f t="shared" si="2"/>
        <v>17</v>
      </c>
      <c r="C56" s="39" t="s">
        <v>46</v>
      </c>
      <c r="D56" s="38" t="s">
        <v>190</v>
      </c>
      <c r="E56" s="18" t="s">
        <v>42</v>
      </c>
      <c r="F56" s="13">
        <v>1</v>
      </c>
      <c r="G56" s="12"/>
      <c r="H56" s="32"/>
      <c r="I56" s="1">
        <v>378</v>
      </c>
    </row>
    <row r="57" spans="2:9" ht="23.25" customHeight="1" x14ac:dyDescent="0.25">
      <c r="B57" s="17">
        <f t="shared" si="2"/>
        <v>18</v>
      </c>
      <c r="C57" s="39" t="s">
        <v>46</v>
      </c>
      <c r="D57" s="38" t="s">
        <v>191</v>
      </c>
      <c r="E57" s="18" t="s">
        <v>42</v>
      </c>
      <c r="F57" s="13">
        <v>1</v>
      </c>
      <c r="G57" s="12"/>
      <c r="H57" s="32"/>
      <c r="I57" s="1">
        <v>319</v>
      </c>
    </row>
    <row r="58" spans="2:9" ht="23.25" customHeight="1" x14ac:dyDescent="0.25">
      <c r="B58" s="17">
        <f t="shared" si="2"/>
        <v>19</v>
      </c>
      <c r="C58" s="39" t="s">
        <v>46</v>
      </c>
      <c r="D58" s="38" t="s">
        <v>192</v>
      </c>
      <c r="E58" s="18" t="s">
        <v>42</v>
      </c>
      <c r="F58" s="13">
        <v>1</v>
      </c>
      <c r="G58" s="12"/>
      <c r="H58" s="32"/>
      <c r="I58" s="1">
        <v>420</v>
      </c>
    </row>
    <row r="59" spans="2:9" ht="23.25" customHeight="1" x14ac:dyDescent="0.25">
      <c r="B59" s="17">
        <f t="shared" si="2"/>
        <v>20</v>
      </c>
      <c r="C59" s="39" t="s">
        <v>46</v>
      </c>
      <c r="D59" s="38" t="s">
        <v>193</v>
      </c>
      <c r="E59" s="18" t="s">
        <v>42</v>
      </c>
      <c r="F59" s="13">
        <v>1</v>
      </c>
      <c r="G59" s="12"/>
      <c r="H59" s="32"/>
      <c r="I59" s="1">
        <v>386</v>
      </c>
    </row>
    <row r="60" spans="2:9" ht="23.25" customHeight="1" x14ac:dyDescent="0.25">
      <c r="B60" s="17">
        <f t="shared" si="2"/>
        <v>21</v>
      </c>
      <c r="C60" s="39" t="s">
        <v>46</v>
      </c>
      <c r="D60" s="38" t="s">
        <v>194</v>
      </c>
      <c r="E60" s="18" t="s">
        <v>42</v>
      </c>
      <c r="F60" s="13">
        <v>1</v>
      </c>
      <c r="G60" s="12"/>
      <c r="H60" s="32"/>
      <c r="I60" s="1">
        <v>411</v>
      </c>
    </row>
    <row r="61" spans="2:9" ht="23.25" customHeight="1" x14ac:dyDescent="0.25">
      <c r="B61" s="17">
        <f t="shared" si="2"/>
        <v>22</v>
      </c>
      <c r="C61" s="35" t="s">
        <v>46</v>
      </c>
      <c r="D61" s="38" t="s">
        <v>195</v>
      </c>
      <c r="E61" s="18" t="s">
        <v>42</v>
      </c>
      <c r="F61" s="13">
        <v>1</v>
      </c>
      <c r="G61" s="12"/>
      <c r="H61" s="32"/>
      <c r="I61" s="1">
        <v>327</v>
      </c>
    </row>
    <row r="62" spans="2:9" ht="20.25" customHeight="1" x14ac:dyDescent="0.25">
      <c r="B62" s="17">
        <f t="shared" si="2"/>
        <v>23</v>
      </c>
      <c r="C62" s="35" t="s">
        <v>46</v>
      </c>
      <c r="D62" s="37" t="s">
        <v>111</v>
      </c>
      <c r="E62" s="18" t="s">
        <v>78</v>
      </c>
      <c r="F62" s="13">
        <v>1</v>
      </c>
      <c r="G62" s="12"/>
      <c r="H62" s="32"/>
      <c r="I62" s="1">
        <v>1764</v>
      </c>
    </row>
    <row r="63" spans="2:9" ht="21.75" customHeight="1" x14ac:dyDescent="0.25">
      <c r="B63" s="17">
        <f t="shared" si="2"/>
        <v>24</v>
      </c>
      <c r="C63" s="35" t="s">
        <v>46</v>
      </c>
      <c r="D63" s="37" t="s">
        <v>91</v>
      </c>
      <c r="E63" s="18" t="s">
        <v>78</v>
      </c>
      <c r="F63" s="13">
        <v>1</v>
      </c>
      <c r="G63" s="12"/>
      <c r="H63" s="32"/>
      <c r="I63" s="1">
        <v>3024</v>
      </c>
    </row>
    <row r="64" spans="2:9" ht="21.75" customHeight="1" x14ac:dyDescent="0.25">
      <c r="B64" s="17">
        <f t="shared" si="2"/>
        <v>25</v>
      </c>
      <c r="C64" s="35" t="s">
        <v>46</v>
      </c>
      <c r="D64" s="37" t="s">
        <v>90</v>
      </c>
      <c r="E64" s="18" t="s">
        <v>78</v>
      </c>
      <c r="F64" s="13">
        <v>1</v>
      </c>
      <c r="G64" s="12"/>
      <c r="H64" s="32"/>
      <c r="I64" s="1">
        <v>3276</v>
      </c>
    </row>
    <row r="65" spans="2:9" ht="25.5" customHeight="1" x14ac:dyDescent="0.25">
      <c r="B65" s="17">
        <f t="shared" si="2"/>
        <v>26</v>
      </c>
      <c r="C65" s="35" t="s">
        <v>46</v>
      </c>
      <c r="D65" s="37" t="s">
        <v>110</v>
      </c>
      <c r="E65" s="18" t="s">
        <v>78</v>
      </c>
      <c r="F65" s="13">
        <v>1</v>
      </c>
      <c r="G65" s="12"/>
      <c r="H65" s="32"/>
      <c r="I65" s="1">
        <v>5292</v>
      </c>
    </row>
    <row r="66" spans="2:9" ht="21" customHeight="1" x14ac:dyDescent="0.25">
      <c r="B66" s="17">
        <f t="shared" si="2"/>
        <v>27</v>
      </c>
      <c r="C66" s="35" t="s">
        <v>46</v>
      </c>
      <c r="D66" s="37" t="s">
        <v>109</v>
      </c>
      <c r="E66" s="18" t="s">
        <v>78</v>
      </c>
      <c r="F66" s="13">
        <v>1</v>
      </c>
      <c r="G66" s="12"/>
      <c r="H66" s="32"/>
      <c r="I66" s="1">
        <v>5040</v>
      </c>
    </row>
    <row r="67" spans="2:9" ht="24" customHeight="1" x14ac:dyDescent="0.25">
      <c r="B67" s="17">
        <f t="shared" si="2"/>
        <v>28</v>
      </c>
      <c r="C67" s="35" t="s">
        <v>46</v>
      </c>
      <c r="D67" s="37" t="s">
        <v>89</v>
      </c>
      <c r="E67" s="18" t="s">
        <v>78</v>
      </c>
      <c r="F67" s="13">
        <v>1</v>
      </c>
      <c r="G67" s="12"/>
      <c r="H67" s="32"/>
      <c r="I67" s="1">
        <v>5880</v>
      </c>
    </row>
    <row r="68" spans="2:9" x14ac:dyDescent="0.25">
      <c r="B68" s="79" t="s">
        <v>108</v>
      </c>
      <c r="C68" s="80"/>
      <c r="D68" s="80"/>
      <c r="E68" s="80"/>
      <c r="F68" s="80"/>
      <c r="G68" s="80"/>
      <c r="H68" s="36"/>
      <c r="I68" s="36">
        <f t="shared" ref="I68" si="3">SUM(I54:I67)</f>
        <v>27399</v>
      </c>
    </row>
    <row r="69" spans="2:9" ht="69.75" customHeight="1" x14ac:dyDescent="0.25">
      <c r="B69" s="86" t="s">
        <v>202</v>
      </c>
      <c r="C69" s="87"/>
      <c r="D69" s="87"/>
      <c r="E69" s="87"/>
      <c r="F69" s="87"/>
      <c r="G69" s="87"/>
      <c r="H69" s="88"/>
    </row>
    <row r="70" spans="2:9" ht="25.5" customHeight="1" x14ac:dyDescent="0.25">
      <c r="B70" s="17" t="s">
        <v>35</v>
      </c>
      <c r="C70" s="24" t="s">
        <v>34</v>
      </c>
      <c r="D70" s="23" t="s">
        <v>33</v>
      </c>
      <c r="E70" s="18" t="s">
        <v>32</v>
      </c>
      <c r="F70" s="13" t="s">
        <v>31</v>
      </c>
      <c r="G70" s="22" t="s">
        <v>30</v>
      </c>
      <c r="H70" s="11" t="s">
        <v>29</v>
      </c>
    </row>
    <row r="71" spans="2:9" ht="22.5" customHeight="1" x14ac:dyDescent="0.25">
      <c r="B71" s="17">
        <f>B67+1</f>
        <v>29</v>
      </c>
      <c r="C71" s="39" t="s">
        <v>46</v>
      </c>
      <c r="D71" s="38" t="s">
        <v>196</v>
      </c>
      <c r="E71" s="18" t="s">
        <v>42</v>
      </c>
      <c r="F71" s="13">
        <v>1</v>
      </c>
      <c r="G71" s="12"/>
      <c r="H71" s="32"/>
      <c r="I71" s="1">
        <v>672</v>
      </c>
    </row>
    <row r="72" spans="2:9" ht="22.5" customHeight="1" x14ac:dyDescent="0.25">
      <c r="B72" s="17">
        <f t="shared" ref="B72:B84" si="4">B71+1</f>
        <v>30</v>
      </c>
      <c r="C72" s="39" t="s">
        <v>46</v>
      </c>
      <c r="D72" s="38" t="s">
        <v>181</v>
      </c>
      <c r="E72" s="18" t="s">
        <v>42</v>
      </c>
      <c r="F72" s="13">
        <v>1</v>
      </c>
      <c r="G72" s="12"/>
      <c r="H72" s="32"/>
      <c r="I72" s="1">
        <v>562</v>
      </c>
    </row>
    <row r="73" spans="2:9" ht="22.5" customHeight="1" x14ac:dyDescent="0.25">
      <c r="B73" s="17">
        <f t="shared" si="4"/>
        <v>31</v>
      </c>
      <c r="C73" s="39" t="s">
        <v>46</v>
      </c>
      <c r="D73" s="38" t="s">
        <v>182</v>
      </c>
      <c r="E73" s="18" t="s">
        <v>42</v>
      </c>
      <c r="F73" s="13">
        <v>1</v>
      </c>
      <c r="G73" s="12"/>
      <c r="H73" s="32"/>
      <c r="I73" s="1">
        <v>562</v>
      </c>
    </row>
    <row r="74" spans="2:9" ht="22.5" customHeight="1" x14ac:dyDescent="0.25">
      <c r="B74" s="17">
        <f t="shared" si="4"/>
        <v>32</v>
      </c>
      <c r="C74" s="39" t="s">
        <v>46</v>
      </c>
      <c r="D74" s="38" t="s">
        <v>183</v>
      </c>
      <c r="E74" s="18" t="s">
        <v>42</v>
      </c>
      <c r="F74" s="13">
        <v>1</v>
      </c>
      <c r="G74" s="12"/>
      <c r="H74" s="32"/>
      <c r="I74" s="1">
        <v>487</v>
      </c>
    </row>
    <row r="75" spans="2:9" ht="22.5" customHeight="1" x14ac:dyDescent="0.25">
      <c r="B75" s="17">
        <f t="shared" si="4"/>
        <v>33</v>
      </c>
      <c r="C75" s="39" t="s">
        <v>46</v>
      </c>
      <c r="D75" s="38" t="s">
        <v>197</v>
      </c>
      <c r="E75" s="18" t="s">
        <v>42</v>
      </c>
      <c r="F75" s="13">
        <v>1</v>
      </c>
      <c r="G75" s="12"/>
      <c r="H75" s="32"/>
      <c r="I75" s="1">
        <v>638</v>
      </c>
    </row>
    <row r="76" spans="2:9" ht="22.5" customHeight="1" x14ac:dyDescent="0.25">
      <c r="B76" s="17">
        <f t="shared" si="4"/>
        <v>34</v>
      </c>
      <c r="C76" s="39" t="s">
        <v>46</v>
      </c>
      <c r="D76" s="38" t="s">
        <v>198</v>
      </c>
      <c r="E76" s="18" t="s">
        <v>42</v>
      </c>
      <c r="F76" s="13">
        <v>1</v>
      </c>
      <c r="G76" s="12"/>
      <c r="H76" s="32"/>
      <c r="I76" s="1">
        <v>470</v>
      </c>
    </row>
    <row r="77" spans="2:9" ht="22.5" customHeight="1" x14ac:dyDescent="0.25">
      <c r="B77" s="17">
        <f t="shared" si="4"/>
        <v>35</v>
      </c>
      <c r="C77" s="39" t="s">
        <v>46</v>
      </c>
      <c r="D77" s="38" t="s">
        <v>186</v>
      </c>
      <c r="E77" s="18" t="s">
        <v>42</v>
      </c>
      <c r="F77" s="13">
        <v>1</v>
      </c>
      <c r="G77" s="12"/>
      <c r="H77" s="32"/>
      <c r="I77" s="1">
        <v>462</v>
      </c>
    </row>
    <row r="78" spans="2:9" ht="22.5" customHeight="1" x14ac:dyDescent="0.25">
      <c r="B78" s="17">
        <f t="shared" si="4"/>
        <v>36</v>
      </c>
      <c r="C78" s="35" t="s">
        <v>46</v>
      </c>
      <c r="D78" s="38" t="s">
        <v>187</v>
      </c>
      <c r="E78" s="18" t="s">
        <v>42</v>
      </c>
      <c r="F78" s="13">
        <v>1</v>
      </c>
      <c r="G78" s="12"/>
      <c r="H78" s="32"/>
      <c r="I78" s="1">
        <v>504</v>
      </c>
    </row>
    <row r="79" spans="2:9" ht="23.25" customHeight="1" x14ac:dyDescent="0.25">
      <c r="B79" s="17">
        <f t="shared" si="4"/>
        <v>37</v>
      </c>
      <c r="C79" s="35" t="s">
        <v>46</v>
      </c>
      <c r="D79" s="37" t="s">
        <v>107</v>
      </c>
      <c r="E79" s="18" t="s">
        <v>78</v>
      </c>
      <c r="F79" s="13">
        <v>1</v>
      </c>
      <c r="G79" s="12"/>
      <c r="H79" s="32"/>
      <c r="I79" s="1">
        <v>2352</v>
      </c>
    </row>
    <row r="80" spans="2:9" ht="22.5" customHeight="1" x14ac:dyDescent="0.25">
      <c r="B80" s="17">
        <f t="shared" si="4"/>
        <v>38</v>
      </c>
      <c r="C80" s="35" t="s">
        <v>46</v>
      </c>
      <c r="D80" s="37" t="s">
        <v>106</v>
      </c>
      <c r="E80" s="18" t="s">
        <v>78</v>
      </c>
      <c r="F80" s="13">
        <v>1</v>
      </c>
      <c r="G80" s="12"/>
      <c r="H80" s="32"/>
      <c r="I80" s="1">
        <v>3192</v>
      </c>
    </row>
    <row r="81" spans="2:9" ht="22.5" customHeight="1" x14ac:dyDescent="0.25">
      <c r="B81" s="17">
        <f t="shared" si="4"/>
        <v>39</v>
      </c>
      <c r="C81" s="35" t="s">
        <v>46</v>
      </c>
      <c r="D81" s="37" t="s">
        <v>105</v>
      </c>
      <c r="E81" s="18" t="s">
        <v>78</v>
      </c>
      <c r="F81" s="13">
        <v>1</v>
      </c>
      <c r="G81" s="12"/>
      <c r="H81" s="32"/>
      <c r="I81" s="1">
        <v>4116</v>
      </c>
    </row>
    <row r="82" spans="2:9" ht="21.75" customHeight="1" x14ac:dyDescent="0.25">
      <c r="B82" s="17">
        <f t="shared" si="4"/>
        <v>40</v>
      </c>
      <c r="C82" s="35" t="s">
        <v>46</v>
      </c>
      <c r="D82" s="37" t="s">
        <v>104</v>
      </c>
      <c r="E82" s="18" t="s">
        <v>78</v>
      </c>
      <c r="F82" s="13">
        <v>1</v>
      </c>
      <c r="G82" s="12"/>
      <c r="H82" s="32"/>
      <c r="I82" s="1">
        <v>5040</v>
      </c>
    </row>
    <row r="83" spans="2:9" ht="22.5" customHeight="1" x14ac:dyDescent="0.25">
      <c r="B83" s="17">
        <f t="shared" si="4"/>
        <v>41</v>
      </c>
      <c r="C83" s="35" t="s">
        <v>46</v>
      </c>
      <c r="D83" s="37" t="s">
        <v>103</v>
      </c>
      <c r="E83" s="18" t="s">
        <v>78</v>
      </c>
      <c r="F83" s="13">
        <v>1</v>
      </c>
      <c r="G83" s="12"/>
      <c r="H83" s="32"/>
      <c r="I83" s="1">
        <v>5544</v>
      </c>
    </row>
    <row r="84" spans="2:9" ht="22.5" customHeight="1" x14ac:dyDescent="0.25">
      <c r="B84" s="17">
        <f t="shared" si="4"/>
        <v>42</v>
      </c>
      <c r="C84" s="35" t="s">
        <v>46</v>
      </c>
      <c r="D84" s="37" t="s">
        <v>102</v>
      </c>
      <c r="E84" s="18" t="s">
        <v>78</v>
      </c>
      <c r="F84" s="13">
        <v>1</v>
      </c>
      <c r="G84" s="12"/>
      <c r="H84" s="32"/>
      <c r="I84" s="1">
        <v>6720</v>
      </c>
    </row>
    <row r="85" spans="2:9" x14ac:dyDescent="0.25">
      <c r="B85" s="79" t="s">
        <v>101</v>
      </c>
      <c r="C85" s="80"/>
      <c r="D85" s="80"/>
      <c r="E85" s="80"/>
      <c r="F85" s="80"/>
      <c r="G85" s="80"/>
      <c r="H85" s="36"/>
      <c r="I85" s="36">
        <f t="shared" ref="I85" si="5">SUM(I71:I84)</f>
        <v>31321</v>
      </c>
    </row>
    <row r="86" spans="2:9" ht="10.5" customHeight="1" x14ac:dyDescent="0.25">
      <c r="B86" s="89" t="s">
        <v>88</v>
      </c>
      <c r="C86" s="90"/>
      <c r="D86" s="90"/>
      <c r="E86" s="90"/>
      <c r="F86" s="90"/>
      <c r="G86" s="90"/>
      <c r="H86" s="91"/>
    </row>
    <row r="87" spans="2:9" ht="21.75" customHeight="1" x14ac:dyDescent="0.25">
      <c r="B87" s="17">
        <f>B84+1</f>
        <v>43</v>
      </c>
      <c r="C87" s="35" t="s">
        <v>46</v>
      </c>
      <c r="D87" s="37" t="s">
        <v>87</v>
      </c>
      <c r="E87" s="18" t="s">
        <v>85</v>
      </c>
      <c r="F87" s="13">
        <v>1</v>
      </c>
      <c r="G87" s="12"/>
      <c r="H87" s="32"/>
      <c r="I87" s="1">
        <v>50</v>
      </c>
    </row>
    <row r="88" spans="2:9" ht="20.25" customHeight="1" x14ac:dyDescent="0.25">
      <c r="B88" s="17">
        <f>B87+1</f>
        <v>44</v>
      </c>
      <c r="C88" s="35" t="s">
        <v>46</v>
      </c>
      <c r="D88" s="37" t="s">
        <v>86</v>
      </c>
      <c r="E88" s="18" t="s">
        <v>85</v>
      </c>
      <c r="F88" s="13">
        <v>1</v>
      </c>
      <c r="G88" s="12"/>
      <c r="H88" s="32"/>
      <c r="I88" s="1">
        <v>67</v>
      </c>
    </row>
    <row r="89" spans="2:9" x14ac:dyDescent="0.25">
      <c r="B89" s="79" t="s">
        <v>100</v>
      </c>
      <c r="C89" s="80"/>
      <c r="D89" s="80"/>
      <c r="E89" s="80"/>
      <c r="F89" s="80"/>
      <c r="G89" s="80"/>
      <c r="H89" s="36"/>
      <c r="I89" s="36">
        <f t="shared" ref="I89" si="6">SUM(I87:I88)</f>
        <v>117</v>
      </c>
    </row>
    <row r="90" spans="2:9" ht="12.75" customHeight="1" x14ac:dyDescent="0.25">
      <c r="B90" s="89" t="s">
        <v>99</v>
      </c>
      <c r="C90" s="90"/>
      <c r="D90" s="90"/>
      <c r="E90" s="90"/>
      <c r="F90" s="90"/>
      <c r="G90" s="90"/>
      <c r="H90" s="91"/>
    </row>
    <row r="91" spans="2:9" ht="21" customHeight="1" x14ac:dyDescent="0.25">
      <c r="B91" s="17">
        <f>B88+1</f>
        <v>45</v>
      </c>
      <c r="C91" s="35" t="s">
        <v>43</v>
      </c>
      <c r="D91" s="34" t="s">
        <v>98</v>
      </c>
      <c r="E91" s="18" t="s">
        <v>42</v>
      </c>
      <c r="F91" s="13">
        <v>1</v>
      </c>
      <c r="G91" s="12"/>
      <c r="H91" s="32"/>
      <c r="I91" s="1">
        <v>462</v>
      </c>
    </row>
    <row r="92" spans="2:9" ht="22.5" customHeight="1" x14ac:dyDescent="0.25">
      <c r="B92" s="17">
        <f>B91+1</f>
        <v>46</v>
      </c>
      <c r="C92" s="35" t="s">
        <v>43</v>
      </c>
      <c r="D92" s="34" t="s">
        <v>97</v>
      </c>
      <c r="E92" s="18" t="s">
        <v>42</v>
      </c>
      <c r="F92" s="13">
        <v>1</v>
      </c>
      <c r="G92" s="12"/>
      <c r="H92" s="32"/>
      <c r="I92" s="1">
        <v>672</v>
      </c>
    </row>
    <row r="93" spans="2:9" x14ac:dyDescent="0.25">
      <c r="B93" s="79" t="s">
        <v>96</v>
      </c>
      <c r="C93" s="80"/>
      <c r="D93" s="80"/>
      <c r="E93" s="80"/>
      <c r="F93" s="80"/>
      <c r="G93" s="80"/>
      <c r="H93" s="36"/>
      <c r="I93" s="36">
        <f t="shared" ref="I93" si="7">SUM(I91:I92)</f>
        <v>1134</v>
      </c>
    </row>
    <row r="94" spans="2:9" x14ac:dyDescent="0.25">
      <c r="B94" s="95" t="s">
        <v>95</v>
      </c>
      <c r="C94" s="96"/>
      <c r="D94" s="96"/>
      <c r="E94" s="96"/>
      <c r="F94" s="96"/>
      <c r="G94" s="96"/>
      <c r="H94" s="7"/>
      <c r="I94" s="7">
        <f t="shared" ref="I94" si="8">I51+I68+I85+I89+I93</f>
        <v>82506.5</v>
      </c>
    </row>
    <row r="95" spans="2:9" s="52" customFormat="1" ht="9.75" customHeight="1" x14ac:dyDescent="0.25">
      <c r="B95" s="55"/>
      <c r="C95" s="55"/>
      <c r="D95" s="55"/>
      <c r="E95" s="55"/>
      <c r="F95" s="55"/>
      <c r="G95" s="54"/>
      <c r="H95" s="53"/>
    </row>
    <row r="96" spans="2:9" x14ac:dyDescent="0.25">
      <c r="B96" s="85" t="s">
        <v>199</v>
      </c>
      <c r="C96" s="85"/>
      <c r="D96" s="85"/>
      <c r="E96" s="85"/>
      <c r="F96" s="85"/>
      <c r="G96" s="85"/>
      <c r="H96" s="85"/>
      <c r="I96" s="2" t="e">
        <f>#REF!-#REF!</f>
        <v>#REF!</v>
      </c>
    </row>
    <row r="97" spans="2:9" ht="66.75" customHeight="1" x14ac:dyDescent="0.25">
      <c r="B97" s="86" t="s">
        <v>204</v>
      </c>
      <c r="C97" s="87"/>
      <c r="D97" s="87"/>
      <c r="E97" s="87"/>
      <c r="F97" s="87"/>
      <c r="G97" s="87"/>
      <c r="H97" s="88"/>
    </row>
    <row r="98" spans="2:9" ht="21.75" customHeight="1" x14ac:dyDescent="0.25">
      <c r="B98" s="17" t="s">
        <v>35</v>
      </c>
      <c r="C98" s="24" t="s">
        <v>34</v>
      </c>
      <c r="D98" s="23" t="s">
        <v>33</v>
      </c>
      <c r="E98" s="18" t="s">
        <v>32</v>
      </c>
      <c r="F98" s="13" t="s">
        <v>31</v>
      </c>
      <c r="G98" s="22" t="s">
        <v>30</v>
      </c>
      <c r="H98" s="11" t="s">
        <v>29</v>
      </c>
    </row>
    <row r="99" spans="2:9" ht="26.25" customHeight="1" x14ac:dyDescent="0.25">
      <c r="B99" s="17" t="s">
        <v>28</v>
      </c>
      <c r="C99" s="39" t="s">
        <v>83</v>
      </c>
      <c r="D99" s="38" t="s">
        <v>200</v>
      </c>
      <c r="E99" s="18" t="s">
        <v>42</v>
      </c>
      <c r="F99" s="13">
        <v>1</v>
      </c>
      <c r="G99" s="12"/>
      <c r="H99" s="32"/>
      <c r="I99" s="1">
        <v>386</v>
      </c>
    </row>
    <row r="100" spans="2:9" ht="25.5" customHeight="1" x14ac:dyDescent="0.25">
      <c r="B100" s="17">
        <v>2</v>
      </c>
      <c r="C100" s="39" t="s">
        <v>46</v>
      </c>
      <c r="D100" s="38" t="s">
        <v>81</v>
      </c>
      <c r="E100" s="18" t="s">
        <v>78</v>
      </c>
      <c r="F100" s="13">
        <v>1</v>
      </c>
      <c r="G100" s="12"/>
      <c r="H100" s="32"/>
      <c r="I100" s="1">
        <v>1680</v>
      </c>
    </row>
    <row r="101" spans="2:9" x14ac:dyDescent="0.25">
      <c r="B101" s="95" t="s">
        <v>77</v>
      </c>
      <c r="C101" s="96"/>
      <c r="D101" s="96"/>
      <c r="E101" s="96"/>
      <c r="F101" s="96"/>
      <c r="G101" s="96"/>
      <c r="H101" s="8"/>
      <c r="I101" s="8">
        <f>SUM(I99:I100)</f>
        <v>2066</v>
      </c>
    </row>
    <row r="102" spans="2:9" x14ac:dyDescent="0.25">
      <c r="B102" s="95" t="s">
        <v>76</v>
      </c>
      <c r="C102" s="96"/>
      <c r="D102" s="96"/>
      <c r="E102" s="96"/>
      <c r="F102" s="96"/>
      <c r="G102" s="96"/>
      <c r="H102" s="7"/>
      <c r="I102" s="7">
        <f>I94+I101</f>
        <v>84572.5</v>
      </c>
    </row>
    <row r="103" spans="2:9" ht="6" customHeight="1" x14ac:dyDescent="0.25">
      <c r="B103" s="44"/>
      <c r="C103" s="43"/>
      <c r="D103" s="43"/>
      <c r="E103" s="43"/>
      <c r="F103" s="42"/>
      <c r="G103" s="41"/>
      <c r="H103" s="40"/>
    </row>
    <row r="104" spans="2:9" ht="12" customHeight="1" x14ac:dyDescent="0.25">
      <c r="B104" s="85" t="s">
        <v>75</v>
      </c>
      <c r="C104" s="85"/>
      <c r="D104" s="85"/>
      <c r="E104" s="85"/>
      <c r="F104" s="85"/>
      <c r="G104" s="85"/>
      <c r="H104" s="85"/>
    </row>
    <row r="105" spans="2:9" ht="67.5" customHeight="1" x14ac:dyDescent="0.25">
      <c r="B105" s="86" t="s">
        <v>74</v>
      </c>
      <c r="C105" s="87"/>
      <c r="D105" s="87"/>
      <c r="E105" s="87"/>
      <c r="F105" s="87"/>
      <c r="G105" s="87"/>
      <c r="H105" s="88"/>
    </row>
    <row r="106" spans="2:9" ht="22.5" customHeight="1" x14ac:dyDescent="0.25">
      <c r="B106" s="17" t="s">
        <v>35</v>
      </c>
      <c r="C106" s="24" t="s">
        <v>34</v>
      </c>
      <c r="D106" s="23" t="s">
        <v>33</v>
      </c>
      <c r="E106" s="18" t="s">
        <v>32</v>
      </c>
      <c r="F106" s="13" t="s">
        <v>31</v>
      </c>
      <c r="G106" s="22" t="s">
        <v>30</v>
      </c>
      <c r="H106" s="11" t="s">
        <v>29</v>
      </c>
    </row>
    <row r="107" spans="2:9" ht="20.25" customHeight="1" x14ac:dyDescent="0.25">
      <c r="B107" s="17" t="s">
        <v>28</v>
      </c>
      <c r="C107" s="39" t="s">
        <v>46</v>
      </c>
      <c r="D107" s="38" t="s">
        <v>73</v>
      </c>
      <c r="E107" s="18" t="s">
        <v>44</v>
      </c>
      <c r="F107" s="13">
        <v>1</v>
      </c>
      <c r="G107" s="12"/>
      <c r="H107" s="32"/>
      <c r="I107" s="1">
        <v>512</v>
      </c>
    </row>
    <row r="108" spans="2:9" ht="20.25" customHeight="1" x14ac:dyDescent="0.25">
      <c r="B108" s="17" t="s">
        <v>26</v>
      </c>
      <c r="C108" s="39" t="s">
        <v>46</v>
      </c>
      <c r="D108" s="38" t="s">
        <v>72</v>
      </c>
      <c r="E108" s="18" t="s">
        <v>44</v>
      </c>
      <c r="F108" s="13">
        <v>1</v>
      </c>
      <c r="G108" s="12"/>
      <c r="H108" s="32"/>
      <c r="I108" s="1">
        <v>420</v>
      </c>
    </row>
    <row r="109" spans="2:9" ht="20.25" customHeight="1" x14ac:dyDescent="0.25">
      <c r="B109" s="17" t="s">
        <v>24</v>
      </c>
      <c r="C109" s="39" t="s">
        <v>46</v>
      </c>
      <c r="D109" s="38" t="s">
        <v>71</v>
      </c>
      <c r="E109" s="18" t="s">
        <v>44</v>
      </c>
      <c r="F109" s="13">
        <v>1</v>
      </c>
      <c r="G109" s="12"/>
      <c r="H109" s="32"/>
      <c r="I109" s="1">
        <v>445</v>
      </c>
    </row>
    <row r="110" spans="2:9" ht="20.25" customHeight="1" x14ac:dyDescent="0.25">
      <c r="B110" s="17" t="s">
        <v>22</v>
      </c>
      <c r="C110" s="39" t="s">
        <v>46</v>
      </c>
      <c r="D110" s="38" t="s">
        <v>70</v>
      </c>
      <c r="E110" s="18" t="s">
        <v>44</v>
      </c>
      <c r="F110" s="13">
        <v>1</v>
      </c>
      <c r="G110" s="12"/>
      <c r="H110" s="32"/>
      <c r="I110" s="1">
        <v>378</v>
      </c>
    </row>
    <row r="111" spans="2:9" ht="20.25" customHeight="1" x14ac:dyDescent="0.25">
      <c r="B111" s="17" t="s">
        <v>20</v>
      </c>
      <c r="C111" s="39" t="s">
        <v>46</v>
      </c>
      <c r="D111" s="38" t="s">
        <v>69</v>
      </c>
      <c r="E111" s="18" t="s">
        <v>44</v>
      </c>
      <c r="F111" s="13">
        <v>1</v>
      </c>
      <c r="G111" s="12"/>
      <c r="H111" s="32"/>
      <c r="I111" s="1">
        <v>537</v>
      </c>
    </row>
    <row r="112" spans="2:9" ht="20.25" customHeight="1" x14ac:dyDescent="0.25">
      <c r="B112" s="17" t="s">
        <v>18</v>
      </c>
      <c r="C112" s="39" t="s">
        <v>46</v>
      </c>
      <c r="D112" s="38" t="s">
        <v>68</v>
      </c>
      <c r="E112" s="18" t="s">
        <v>44</v>
      </c>
      <c r="F112" s="13">
        <v>1</v>
      </c>
      <c r="G112" s="12"/>
      <c r="H112" s="32"/>
      <c r="I112" s="1">
        <v>512</v>
      </c>
    </row>
    <row r="113" spans="2:9" ht="20.25" customHeight="1" x14ac:dyDescent="0.25">
      <c r="B113" s="17" t="s">
        <v>16</v>
      </c>
      <c r="C113" s="39" t="s">
        <v>46</v>
      </c>
      <c r="D113" s="38" t="s">
        <v>67</v>
      </c>
      <c r="E113" s="18" t="s">
        <v>44</v>
      </c>
      <c r="F113" s="13">
        <v>1</v>
      </c>
      <c r="G113" s="12"/>
      <c r="H113" s="32"/>
      <c r="I113" s="1">
        <v>512</v>
      </c>
    </row>
    <row r="114" spans="2:9" ht="20.25" customHeight="1" x14ac:dyDescent="0.25">
      <c r="B114" s="17" t="s">
        <v>14</v>
      </c>
      <c r="C114" s="39" t="s">
        <v>46</v>
      </c>
      <c r="D114" s="38" t="s">
        <v>66</v>
      </c>
      <c r="E114" s="18" t="s">
        <v>44</v>
      </c>
      <c r="F114" s="13">
        <v>1</v>
      </c>
      <c r="G114" s="12"/>
      <c r="H114" s="32"/>
      <c r="I114" s="1">
        <v>504</v>
      </c>
    </row>
    <row r="115" spans="2:9" ht="21" customHeight="1" x14ac:dyDescent="0.25">
      <c r="B115" s="17">
        <v>9</v>
      </c>
      <c r="C115" s="35" t="s">
        <v>46</v>
      </c>
      <c r="D115" s="37" t="s">
        <v>51</v>
      </c>
      <c r="E115" s="18" t="s">
        <v>50</v>
      </c>
      <c r="F115" s="13">
        <v>1</v>
      </c>
      <c r="G115" s="12"/>
      <c r="H115" s="32"/>
      <c r="I115" s="1">
        <v>2604</v>
      </c>
    </row>
    <row r="116" spans="2:9" x14ac:dyDescent="0.25">
      <c r="B116" s="79" t="s">
        <v>203</v>
      </c>
      <c r="C116" s="80"/>
      <c r="D116" s="80"/>
      <c r="E116" s="80"/>
      <c r="F116" s="80"/>
      <c r="G116" s="80"/>
      <c r="H116" s="36"/>
      <c r="I116" s="36">
        <f>SUM(I107:I115)</f>
        <v>6424</v>
      </c>
    </row>
    <row r="117" spans="2:9" x14ac:dyDescent="0.25">
      <c r="B117" s="92" t="s">
        <v>48</v>
      </c>
      <c r="C117" s="93"/>
      <c r="D117" s="93"/>
      <c r="E117" s="93"/>
      <c r="F117" s="93"/>
      <c r="G117" s="93"/>
      <c r="H117" s="94"/>
    </row>
    <row r="118" spans="2:9" ht="69" customHeight="1" x14ac:dyDescent="0.25">
      <c r="B118" s="86" t="s">
        <v>47</v>
      </c>
      <c r="C118" s="87"/>
      <c r="D118" s="87"/>
      <c r="E118" s="87"/>
      <c r="F118" s="87"/>
      <c r="G118" s="87"/>
      <c r="H118" s="88"/>
    </row>
    <row r="119" spans="2:9" ht="23.25" customHeight="1" x14ac:dyDescent="0.25">
      <c r="B119" s="17" t="s">
        <v>35</v>
      </c>
      <c r="C119" s="24" t="s">
        <v>34</v>
      </c>
      <c r="D119" s="23" t="s">
        <v>33</v>
      </c>
      <c r="E119" s="18" t="s">
        <v>32</v>
      </c>
      <c r="F119" s="13" t="s">
        <v>31</v>
      </c>
      <c r="G119" s="22" t="s">
        <v>30</v>
      </c>
      <c r="H119" s="11" t="s">
        <v>29</v>
      </c>
    </row>
    <row r="120" spans="2:9" ht="20.25" customHeight="1" x14ac:dyDescent="0.25">
      <c r="B120" s="17" t="s">
        <v>28</v>
      </c>
      <c r="C120" s="35" t="s">
        <v>46</v>
      </c>
      <c r="D120" s="34" t="s">
        <v>45</v>
      </c>
      <c r="E120" s="18" t="s">
        <v>44</v>
      </c>
      <c r="F120" s="13">
        <v>1</v>
      </c>
      <c r="G120" s="12"/>
      <c r="H120" s="32"/>
      <c r="I120" s="1">
        <v>350</v>
      </c>
    </row>
    <row r="121" spans="2:9" ht="12" customHeight="1" x14ac:dyDescent="0.25">
      <c r="B121" s="79" t="s">
        <v>41</v>
      </c>
      <c r="C121" s="80"/>
      <c r="D121" s="80"/>
      <c r="E121" s="80"/>
      <c r="F121" s="80"/>
      <c r="G121" s="80"/>
      <c r="H121" s="29"/>
      <c r="I121" s="29">
        <f>SUM(I120:I120)</f>
        <v>350</v>
      </c>
    </row>
    <row r="122" spans="2:9" x14ac:dyDescent="0.25">
      <c r="B122" s="79" t="s">
        <v>40</v>
      </c>
      <c r="C122" s="80"/>
      <c r="D122" s="80"/>
      <c r="E122" s="80"/>
      <c r="F122" s="80"/>
      <c r="G122" s="80"/>
      <c r="H122" s="29"/>
      <c r="I122" s="29">
        <f>I116+I121</f>
        <v>6774</v>
      </c>
    </row>
    <row r="123" spans="2:9" x14ac:dyDescent="0.25">
      <c r="B123" s="64"/>
      <c r="C123" s="28"/>
      <c r="D123" s="28"/>
      <c r="E123" s="28"/>
      <c r="F123" s="27"/>
      <c r="G123" s="26" t="s">
        <v>39</v>
      </c>
      <c r="H123" s="25"/>
      <c r="I123" s="25">
        <f>I102+I122</f>
        <v>91346.5</v>
      </c>
    </row>
    <row r="124" spans="2:9" ht="8.25" customHeight="1" x14ac:dyDescent="0.25"/>
    <row r="125" spans="2:9" x14ac:dyDescent="0.25">
      <c r="B125" s="85" t="s">
        <v>38</v>
      </c>
      <c r="C125" s="85"/>
      <c r="D125" s="85"/>
      <c r="E125" s="85"/>
      <c r="F125" s="85"/>
      <c r="G125" s="85"/>
      <c r="H125" s="85"/>
    </row>
    <row r="126" spans="2:9" ht="45" customHeight="1" x14ac:dyDescent="0.25">
      <c r="B126" s="86" t="s">
        <v>37</v>
      </c>
      <c r="C126" s="100"/>
      <c r="D126" s="100"/>
      <c r="E126" s="100"/>
      <c r="F126" s="100"/>
      <c r="G126" s="100"/>
      <c r="H126" s="101"/>
    </row>
    <row r="127" spans="2:9" ht="24.75" customHeight="1" x14ac:dyDescent="0.25">
      <c r="B127" s="17" t="s">
        <v>35</v>
      </c>
      <c r="C127" s="24" t="s">
        <v>34</v>
      </c>
      <c r="D127" s="23" t="s">
        <v>33</v>
      </c>
      <c r="E127" s="18" t="s">
        <v>32</v>
      </c>
      <c r="F127" s="13" t="s">
        <v>31</v>
      </c>
      <c r="G127" s="22" t="s">
        <v>30</v>
      </c>
      <c r="H127" s="11" t="s">
        <v>29</v>
      </c>
    </row>
    <row r="128" spans="2:9" ht="21.75" customHeight="1" x14ac:dyDescent="0.25">
      <c r="B128" s="17" t="s">
        <v>28</v>
      </c>
      <c r="C128" s="16" t="s">
        <v>3</v>
      </c>
      <c r="D128" s="15" t="s">
        <v>27</v>
      </c>
      <c r="E128" s="18" t="s">
        <v>1</v>
      </c>
      <c r="F128" s="13">
        <v>5</v>
      </c>
      <c r="G128" s="12"/>
      <c r="H128" s="11"/>
      <c r="I128" s="1">
        <f>280*5</f>
        <v>1400</v>
      </c>
    </row>
    <row r="129" spans="2:9" ht="21.75" customHeight="1" x14ac:dyDescent="0.25">
      <c r="B129" s="17" t="s">
        <v>26</v>
      </c>
      <c r="C129" s="16" t="s">
        <v>3</v>
      </c>
      <c r="D129" s="15" t="s">
        <v>25</v>
      </c>
      <c r="E129" s="18" t="s">
        <v>1</v>
      </c>
      <c r="F129" s="13">
        <v>5</v>
      </c>
      <c r="G129" s="12"/>
      <c r="H129" s="11"/>
      <c r="I129" s="1">
        <f>25*5</f>
        <v>125</v>
      </c>
    </row>
    <row r="130" spans="2:9" ht="21.75" customHeight="1" x14ac:dyDescent="0.25">
      <c r="B130" s="17" t="s">
        <v>24</v>
      </c>
      <c r="C130" s="16" t="s">
        <v>3</v>
      </c>
      <c r="D130" s="15" t="s">
        <v>23</v>
      </c>
      <c r="E130" s="18" t="s">
        <v>1</v>
      </c>
      <c r="F130" s="13">
        <v>5</v>
      </c>
      <c r="G130" s="12"/>
      <c r="H130" s="11"/>
      <c r="I130" s="1">
        <f>370*5</f>
        <v>1850</v>
      </c>
    </row>
    <row r="131" spans="2:9" ht="21.75" customHeight="1" x14ac:dyDescent="0.25">
      <c r="B131" s="17" t="s">
        <v>22</v>
      </c>
      <c r="C131" s="16" t="s">
        <v>3</v>
      </c>
      <c r="D131" s="15" t="s">
        <v>21</v>
      </c>
      <c r="E131" s="18" t="s">
        <v>1</v>
      </c>
      <c r="F131" s="13">
        <v>5</v>
      </c>
      <c r="G131" s="12"/>
      <c r="H131" s="11"/>
      <c r="I131" s="1">
        <f>25*5</f>
        <v>125</v>
      </c>
    </row>
    <row r="132" spans="2:9" ht="21.75" customHeight="1" x14ac:dyDescent="0.25">
      <c r="B132" s="17" t="s">
        <v>20</v>
      </c>
      <c r="C132" s="16" t="s">
        <v>3</v>
      </c>
      <c r="D132" s="15" t="s">
        <v>19</v>
      </c>
      <c r="E132" s="18" t="s">
        <v>1</v>
      </c>
      <c r="F132" s="13">
        <v>5</v>
      </c>
      <c r="G132" s="12"/>
      <c r="H132" s="11"/>
      <c r="I132" s="1">
        <f>280*5</f>
        <v>1400</v>
      </c>
    </row>
    <row r="133" spans="2:9" ht="21.75" customHeight="1" x14ac:dyDescent="0.25">
      <c r="B133" s="17" t="s">
        <v>18</v>
      </c>
      <c r="C133" s="16" t="s">
        <v>3</v>
      </c>
      <c r="D133" s="15" t="s">
        <v>17</v>
      </c>
      <c r="E133" s="18" t="s">
        <v>1</v>
      </c>
      <c r="F133" s="13">
        <v>5</v>
      </c>
      <c r="G133" s="12"/>
      <c r="H133" s="11"/>
      <c r="I133" s="1">
        <f>20*5</f>
        <v>100</v>
      </c>
    </row>
    <row r="134" spans="2:9" ht="21.75" customHeight="1" x14ac:dyDescent="0.25">
      <c r="B134" s="17" t="s">
        <v>16</v>
      </c>
      <c r="C134" s="16" t="s">
        <v>3</v>
      </c>
      <c r="D134" s="15" t="s">
        <v>15</v>
      </c>
      <c r="E134" s="18" t="s">
        <v>1</v>
      </c>
      <c r="F134" s="13">
        <v>5</v>
      </c>
      <c r="G134" s="12"/>
      <c r="H134" s="11"/>
      <c r="I134" s="1">
        <f>480*5</f>
        <v>2400</v>
      </c>
    </row>
    <row r="135" spans="2:9" ht="21.75" customHeight="1" x14ac:dyDescent="0.25">
      <c r="B135" s="17" t="s">
        <v>14</v>
      </c>
      <c r="C135" s="16" t="s">
        <v>3</v>
      </c>
      <c r="D135" s="15" t="s">
        <v>13</v>
      </c>
      <c r="E135" s="18" t="s">
        <v>1</v>
      </c>
      <c r="F135" s="13">
        <v>5</v>
      </c>
      <c r="G135" s="12"/>
      <c r="H135" s="11"/>
      <c r="I135" s="1">
        <f>285*5</f>
        <v>1425</v>
      </c>
    </row>
    <row r="136" spans="2:9" ht="21.75" customHeight="1" x14ac:dyDescent="0.25">
      <c r="B136" s="17" t="s">
        <v>12</v>
      </c>
      <c r="C136" s="16" t="s">
        <v>3</v>
      </c>
      <c r="D136" s="15" t="s">
        <v>11</v>
      </c>
      <c r="E136" s="14" t="s">
        <v>1</v>
      </c>
      <c r="F136" s="13">
        <v>5</v>
      </c>
      <c r="G136" s="12"/>
      <c r="H136" s="11"/>
      <c r="I136" s="1">
        <f>60.5*5</f>
        <v>302.5</v>
      </c>
    </row>
    <row r="137" spans="2:9" ht="21.75" customHeight="1" x14ac:dyDescent="0.25">
      <c r="B137" s="17" t="s">
        <v>10</v>
      </c>
      <c r="C137" s="16" t="s">
        <v>3</v>
      </c>
      <c r="D137" s="15" t="s">
        <v>9</v>
      </c>
      <c r="E137" s="14" t="s">
        <v>1</v>
      </c>
      <c r="F137" s="13">
        <v>5</v>
      </c>
      <c r="G137" s="12"/>
      <c r="H137" s="11"/>
      <c r="I137" s="1">
        <f>185*5</f>
        <v>925</v>
      </c>
    </row>
    <row r="138" spans="2:9" ht="21.75" customHeight="1" x14ac:dyDescent="0.25">
      <c r="B138" s="17" t="s">
        <v>8</v>
      </c>
      <c r="C138" s="16" t="s">
        <v>3</v>
      </c>
      <c r="D138" s="15" t="s">
        <v>7</v>
      </c>
      <c r="E138" s="14" t="s">
        <v>1</v>
      </c>
      <c r="F138" s="13">
        <v>5</v>
      </c>
      <c r="G138" s="12"/>
      <c r="H138" s="11"/>
      <c r="I138" s="1">
        <f>148*5</f>
        <v>740</v>
      </c>
    </row>
    <row r="139" spans="2:9" ht="21.75" customHeight="1" x14ac:dyDescent="0.25">
      <c r="B139" s="17" t="s">
        <v>6</v>
      </c>
      <c r="C139" s="16" t="s">
        <v>3</v>
      </c>
      <c r="D139" s="15" t="s">
        <v>5</v>
      </c>
      <c r="E139" s="14" t="s">
        <v>1</v>
      </c>
      <c r="F139" s="13">
        <v>5</v>
      </c>
      <c r="G139" s="12"/>
      <c r="H139" s="11"/>
      <c r="I139" s="1">
        <f>160*5</f>
        <v>800</v>
      </c>
    </row>
    <row r="140" spans="2:9" ht="21.75" customHeight="1" x14ac:dyDescent="0.25">
      <c r="B140" s="17" t="s">
        <v>4</v>
      </c>
      <c r="C140" s="16" t="s">
        <v>3</v>
      </c>
      <c r="D140" s="15" t="s">
        <v>2</v>
      </c>
      <c r="E140" s="14" t="s">
        <v>1</v>
      </c>
      <c r="F140" s="13">
        <v>5</v>
      </c>
      <c r="G140" s="12"/>
      <c r="H140" s="11"/>
      <c r="I140" s="1">
        <f>5*140</f>
        <v>700</v>
      </c>
    </row>
    <row r="141" spans="2:9" x14ac:dyDescent="0.25">
      <c r="B141" s="95" t="s">
        <v>0</v>
      </c>
      <c r="C141" s="96"/>
      <c r="D141" s="96"/>
      <c r="E141" s="96"/>
      <c r="F141" s="96"/>
      <c r="G141" s="96"/>
      <c r="H141" s="8"/>
      <c r="I141" s="8">
        <f t="shared" ref="I141" si="9">SUM(I128:I140)</f>
        <v>12292.5</v>
      </c>
    </row>
    <row r="142" spans="2:9" x14ac:dyDescent="0.25">
      <c r="B142" s="98" t="s">
        <v>160</v>
      </c>
      <c r="C142" s="99"/>
      <c r="D142" s="99"/>
      <c r="E142" s="99"/>
      <c r="F142" s="99"/>
      <c r="G142" s="99"/>
      <c r="H142" s="63"/>
      <c r="I142" s="63">
        <f>I32+I123+I141</f>
        <v>118538.5</v>
      </c>
    </row>
    <row r="144" spans="2:9" x14ac:dyDescent="0.25">
      <c r="G144" s="110"/>
      <c r="H144" s="110"/>
    </row>
    <row r="145" spans="7:8" x14ac:dyDescent="0.25">
      <c r="G145" s="75"/>
      <c r="H145" s="76"/>
    </row>
    <row r="146" spans="7:8" x14ac:dyDescent="0.25">
      <c r="G146" s="75"/>
      <c r="H146" s="76"/>
    </row>
    <row r="147" spans="7:8" x14ac:dyDescent="0.25">
      <c r="G147" s="75"/>
      <c r="H147" s="76"/>
    </row>
    <row r="148" spans="7:8" x14ac:dyDescent="0.25">
      <c r="G148" s="77"/>
      <c r="H148" s="78"/>
    </row>
  </sheetData>
  <mergeCells count="38">
    <mergeCell ref="E1:H1"/>
    <mergeCell ref="A2:H2"/>
    <mergeCell ref="B4:H4"/>
    <mergeCell ref="B5:H5"/>
    <mergeCell ref="B26:H26"/>
    <mergeCell ref="B3:H3"/>
    <mergeCell ref="B25:G25"/>
    <mergeCell ref="B32:G32"/>
    <mergeCell ref="B31:G31"/>
    <mergeCell ref="B27:H27"/>
    <mergeCell ref="B86:H86"/>
    <mergeCell ref="B34:H34"/>
    <mergeCell ref="B35:H35"/>
    <mergeCell ref="B51:G51"/>
    <mergeCell ref="B52:H52"/>
    <mergeCell ref="B68:G68"/>
    <mergeCell ref="B85:G85"/>
    <mergeCell ref="B69:H69"/>
    <mergeCell ref="B96:H96"/>
    <mergeCell ref="B97:H97"/>
    <mergeCell ref="B89:G89"/>
    <mergeCell ref="B90:H90"/>
    <mergeCell ref="B93:G93"/>
    <mergeCell ref="B94:G94"/>
    <mergeCell ref="B117:H117"/>
    <mergeCell ref="B118:H118"/>
    <mergeCell ref="B121:G121"/>
    <mergeCell ref="B101:G101"/>
    <mergeCell ref="B102:G102"/>
    <mergeCell ref="B104:H104"/>
    <mergeCell ref="B116:G116"/>
    <mergeCell ref="B105:H105"/>
    <mergeCell ref="G144:H144"/>
    <mergeCell ref="B141:G141"/>
    <mergeCell ref="B142:G142"/>
    <mergeCell ref="B122:G122"/>
    <mergeCell ref="B125:H125"/>
    <mergeCell ref="B126:H126"/>
  </mergeCells>
  <printOptions horizontalCentered="1"/>
  <pageMargins left="0.59055118110236227" right="0.31496062992125984" top="0.6692913385826772" bottom="0.27559055118110237" header="0.23622047244094491" footer="0.11811023622047245"/>
  <pageSetup paperSize="9" scale="87" orientation="portrait" r:id="rId1"/>
  <headerFooter>
    <oddHeader>&amp;C&amp;"-,Pogrubiony"&amp;8Wykonanie robót budowlanych polegających na budowie zewnętrznych sieci wodociągowych i kan. sanitarnej i sieci kan. deszczowej wraz  z przyłączami i kanałami bocznymi do posesji na terenie Spółki WiK w Opola w roku 2022</oddHeader>
  </headerFooter>
  <rowBreaks count="4" manualBreakCount="4">
    <brk id="32" max="7" man="1"/>
    <brk id="68" max="7" man="1"/>
    <brk id="103" max="7" man="1"/>
    <brk id="142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Przedmiar cz.1 pusty</vt:lpstr>
      <vt:lpstr>Przedmiar cz.2 pusty</vt:lpstr>
      <vt:lpstr>Przedmiar cz.3 pusty</vt:lpstr>
      <vt:lpstr>Przedmiar cz.1</vt:lpstr>
      <vt:lpstr>Arkusz1</vt:lpstr>
      <vt:lpstr>'Przedmiar cz.1'!Obszar_wydruku</vt:lpstr>
      <vt:lpstr>'Przedmiar cz.1 pusty'!Obszar_wydruku</vt:lpstr>
      <vt:lpstr>'Przedmiar cz.2 pusty'!Obszar_wydruku</vt:lpstr>
      <vt:lpstr>'Przedmiar cz.3 pusty'!Obszar_wydruku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2023-08-14T07:09:28Z</dcterms:modified>
</cp:coreProperties>
</file>